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ой\Desktop\"/>
    </mc:Choice>
  </mc:AlternateContent>
  <bookViews>
    <workbookView xWindow="-105" yWindow="-105" windowWidth="23250" windowHeight="12570" activeTab="4"/>
  </bookViews>
  <sheets>
    <sheet name="титул" sheetId="9" r:id="rId1"/>
    <sheet name="роспись" sheetId="8" r:id="rId2"/>
    <sheet name="м.б." sheetId="12" r:id="rId3"/>
    <sheet name="к.б. УВ" sheetId="11" r:id="rId4"/>
    <sheet name="к.б." sheetId="10" r:id="rId5"/>
  </sheets>
  <definedNames>
    <definedName name="_xlnm.Print_Titles" localSheetId="1">роспись!$8:$10</definedName>
    <definedName name="_xlnm.Print_Area" localSheetId="4">к.б.!$A$1:$F$34</definedName>
    <definedName name="_xlnm.Print_Area" localSheetId="3">'к.б. УВ'!$A$1:$F$37</definedName>
    <definedName name="_xlnm.Print_Area" localSheetId="2">м.б.!$A$1:$F$45</definedName>
    <definedName name="_xlnm.Print_Area" localSheetId="1">роспись!$A$1:$I$69</definedName>
    <definedName name="_xlnm.Print_Area" localSheetId="0">титул!$A$1:$N$20</definedName>
  </definedNames>
  <calcPr calcId="152511" iterate="1" iterateCount="20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0" l="1"/>
  <c r="E25" i="10" l="1"/>
  <c r="H37" i="8" l="1"/>
  <c r="H15" i="8"/>
  <c r="I17" i="8"/>
  <c r="I18" i="8"/>
  <c r="I19" i="8"/>
  <c r="I20" i="8"/>
  <c r="I21" i="8"/>
  <c r="I22" i="8"/>
  <c r="I23" i="8"/>
  <c r="I55" i="8"/>
  <c r="H46" i="8"/>
  <c r="I53" i="8"/>
  <c r="I41" i="8"/>
  <c r="I43" i="8"/>
  <c r="E8" i="11" l="1"/>
  <c r="E9" i="11" s="1"/>
  <c r="E41" i="12"/>
  <c r="E12" i="10"/>
  <c r="E11" i="10"/>
  <c r="E18" i="10"/>
  <c r="E17" i="10"/>
  <c r="E4" i="10"/>
  <c r="E40" i="12"/>
  <c r="E39" i="12"/>
  <c r="E38" i="12"/>
  <c r="E37" i="12"/>
  <c r="E36" i="12"/>
  <c r="E35" i="12"/>
  <c r="E34" i="12"/>
  <c r="E33" i="12"/>
  <c r="E32" i="12"/>
  <c r="E28" i="12"/>
  <c r="E33" i="10" l="1"/>
  <c r="E43" i="12"/>
  <c r="E13" i="10"/>
  <c r="E18" i="12" l="1"/>
  <c r="E22" i="12"/>
  <c r="E21" i="12"/>
  <c r="E20" i="12"/>
  <c r="E19" i="12"/>
  <c r="E9" i="12" l="1"/>
  <c r="E10" i="12"/>
  <c r="E11" i="12"/>
  <c r="E12" i="12"/>
  <c r="J12" i="12" l="1"/>
  <c r="J7" i="12"/>
  <c r="J10" i="12"/>
  <c r="J11" i="12"/>
  <c r="J16" i="12"/>
  <c r="J18" i="12"/>
  <c r="J19" i="12"/>
  <c r="J20" i="12"/>
  <c r="J22" i="12"/>
  <c r="J25" i="12"/>
  <c r="J26" i="12"/>
  <c r="E8" i="12"/>
  <c r="E23" i="11"/>
  <c r="E34" i="11" s="1"/>
  <c r="IT13" i="10"/>
  <c r="E5" i="10"/>
  <c r="J28" i="12"/>
  <c r="J21" i="12"/>
  <c r="E17" i="12"/>
  <c r="E23" i="12" s="1"/>
  <c r="J9" i="12"/>
  <c r="E14" i="12"/>
  <c r="E5" i="11"/>
  <c r="E6" i="11" s="1"/>
  <c r="E5" i="12"/>
  <c r="J5" i="12" s="1"/>
  <c r="I51" i="8"/>
  <c r="I30" i="8"/>
  <c r="I29" i="8" s="1"/>
  <c r="H24" i="8"/>
  <c r="I38" i="8"/>
  <c r="I39" i="8"/>
  <c r="I40" i="8"/>
  <c r="I42" i="8"/>
  <c r="I44" i="8"/>
  <c r="I45" i="8"/>
  <c r="I47" i="8"/>
  <c r="I48" i="8"/>
  <c r="I49" i="8"/>
  <c r="I50" i="8"/>
  <c r="I52" i="8"/>
  <c r="I54" i="8"/>
  <c r="I58" i="8"/>
  <c r="I57" i="8" s="1"/>
  <c r="H57" i="8"/>
  <c r="H35" i="8" s="1"/>
  <c r="I16" i="8"/>
  <c r="I15" i="8" s="1"/>
  <c r="I25" i="8"/>
  <c r="I26" i="8"/>
  <c r="I28" i="8"/>
  <c r="I27" i="8" s="1"/>
  <c r="I32" i="8"/>
  <c r="I31" i="8" s="1"/>
  <c r="I34" i="8"/>
  <c r="I33" i="8" s="1"/>
  <c r="H27" i="8"/>
  <c r="H31" i="8"/>
  <c r="H33" i="8"/>
  <c r="H29" i="8"/>
  <c r="I46" i="8" l="1"/>
  <c r="E35" i="11"/>
  <c r="I24" i="8"/>
  <c r="I37" i="8"/>
  <c r="H13" i="8"/>
  <c r="H12" i="8" s="1"/>
  <c r="H59" i="8"/>
  <c r="E34" i="10"/>
  <c r="E15" i="12"/>
  <c r="J17" i="12"/>
  <c r="J8" i="12"/>
  <c r="E6" i="12"/>
  <c r="H6" i="12" s="1"/>
  <c r="J14" i="12"/>
  <c r="I59" i="8" l="1"/>
  <c r="H60" i="8"/>
  <c r="I13" i="8"/>
  <c r="I35" i="8"/>
  <c r="I12" i="8" s="1"/>
  <c r="H34" i="10"/>
  <c r="H15" i="12"/>
  <c r="E44" i="12"/>
</calcChain>
</file>

<file path=xl/sharedStrings.xml><?xml version="1.0" encoding="utf-8"?>
<sst xmlns="http://schemas.openxmlformats.org/spreadsheetml/2006/main" count="434" uniqueCount="206">
  <si>
    <t>Услуги связи</t>
  </si>
  <si>
    <t xml:space="preserve">Приложение № 1                                                                                                                                                                                                    к Порядку составления, утверждения и ведения бюджетных смет муниципальных казенных учреждений от 25 апреля 2011 года </t>
  </si>
  <si>
    <t>УТВЕРЖДАЮ</t>
  </si>
  <si>
    <t xml:space="preserve">      (наименование должности лица, утверждающего бюджетную смету)</t>
  </si>
  <si>
    <t>Управление образования администрации Богучанского района</t>
  </si>
  <si>
    <t xml:space="preserve">    (наименование главного распорядителя (распорядителя) бюджетных средств)</t>
  </si>
  <si>
    <t xml:space="preserve">           (подпись)                                                 (расшифровка подписи)</t>
  </si>
  <si>
    <t>КОДЫ</t>
  </si>
  <si>
    <t>Форма по ОКУД</t>
  </si>
  <si>
    <t>0501012</t>
  </si>
  <si>
    <t>Дата</t>
  </si>
  <si>
    <t>по ОКПО</t>
  </si>
  <si>
    <t>Получатель бюджетных средств</t>
  </si>
  <si>
    <t>по Перечню (Реестру)</t>
  </si>
  <si>
    <t>Главный распорядитель бюджетных средств</t>
  </si>
  <si>
    <t>по БК</t>
  </si>
  <si>
    <t>Наименование бюджета</t>
  </si>
  <si>
    <t>Районный</t>
  </si>
  <si>
    <t>по ОКТМО</t>
  </si>
  <si>
    <t>Единица измерения</t>
  </si>
  <si>
    <t>руб</t>
  </si>
  <si>
    <t>по ОКЕИ</t>
  </si>
  <si>
    <t>по ОКВ</t>
  </si>
  <si>
    <t>Финансовое управление администрации Богучанского района</t>
  </si>
  <si>
    <t>(наименование органа, исполняющего бюджет)</t>
  </si>
  <si>
    <t>РОСПИСЬ РАСХОДОВ</t>
  </si>
  <si>
    <t>Единица измерения: руб</t>
  </si>
  <si>
    <t>Наименование показателя</t>
  </si>
  <si>
    <t>Код строки</t>
  </si>
  <si>
    <t>Код по бюджетной классификации РФ</t>
  </si>
  <si>
    <t>Сумма в рублях</t>
  </si>
  <si>
    <t>ведомство</t>
  </si>
  <si>
    <t>раздел,       подраздел</t>
  </si>
  <si>
    <t>целевой статьи</t>
  </si>
  <si>
    <t>вида расходов</t>
  </si>
  <si>
    <t>Код цели</t>
  </si>
  <si>
    <t>Исчислено</t>
  </si>
  <si>
    <t>Утверждено</t>
  </si>
  <si>
    <t>Расходы казенных учреждений за счет средств местного бюджета</t>
  </si>
  <si>
    <t>01</t>
  </si>
  <si>
    <t>Дошкольное образование</t>
  </si>
  <si>
    <t>0701</t>
  </si>
  <si>
    <t>Обеспечение деятельности (оказание услуг) учреждений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</si>
  <si>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0110040010</t>
  </si>
  <si>
    <t>Заработная плата</t>
  </si>
  <si>
    <t>111</t>
  </si>
  <si>
    <t>211000</t>
  </si>
  <si>
    <t>Начисления на оплату труда</t>
  </si>
  <si>
    <t>119</t>
  </si>
  <si>
    <t>213000</t>
  </si>
  <si>
    <t>Работы, услуги по содержанию имущества</t>
  </si>
  <si>
    <t>244</t>
  </si>
  <si>
    <t>225000</t>
  </si>
  <si>
    <t>Прочие работы, услуги</t>
  </si>
  <si>
    <t>226000</t>
  </si>
  <si>
    <t>Увеличение стоимости материальных запасов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</si>
  <si>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учреждениях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</si>
  <si>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0110041010</t>
  </si>
  <si>
    <t>Оплата стоимости проезда в отпуск в соответствии с законодательством, в учреждениях дошкольного образования, включая расходы на предоставление субсидий бюджетным учреждениям на финансовое обеспечение оплаты проезда,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</si>
  <si>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0110047010</t>
  </si>
  <si>
    <t>Прочие выплаты</t>
  </si>
  <si>
    <t>Продукты питания в учреждениях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</si>
  <si>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011004П010</t>
  </si>
  <si>
    <t>Оплата за электроэнергию в учреждениях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</si>
  <si>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011004Э010</t>
  </si>
  <si>
    <t>223000</t>
  </si>
  <si>
    <t>Расходы казенных учреждений за счет средств регионального бюджета</t>
  </si>
  <si>
    <t>10</t>
  </si>
  <si>
    <t>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</si>
  <si>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0110074080</t>
  </si>
  <si>
    <t>112</t>
  </si>
  <si>
    <t>Увеличение стоимости прочих основных средств</t>
  </si>
  <si>
    <t>310000</t>
  </si>
  <si>
    <t>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</si>
  <si>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0110075880</t>
  </si>
  <si>
    <t>221000</t>
  </si>
  <si>
    <t>Итого по коду БК (по коду раздела)</t>
  </si>
  <si>
    <t>Руководитель</t>
  </si>
  <si>
    <t>(уполномоченное лицо)</t>
  </si>
  <si>
    <t>заведующая</t>
  </si>
  <si>
    <t>М.П.</t>
  </si>
  <si>
    <t>(должность)</t>
  </si>
  <si>
    <t>(подпись)</t>
  </si>
  <si>
    <t>(расшифровка подписи)</t>
  </si>
  <si>
    <t>Главный бухгалтер</t>
  </si>
  <si>
    <t>И.П. Михалева</t>
  </si>
  <si>
    <t>Исполнитель</t>
  </si>
  <si>
    <t>экономист</t>
  </si>
  <si>
    <t>Оплата жилищно-коммунальных услуг за исключением электроэнергии, в учреждениях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</si>
  <si>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011004Г010</t>
  </si>
  <si>
    <t>Коммунальные услуги</t>
  </si>
  <si>
    <t>1003</t>
  </si>
  <si>
    <t>0110075540</t>
  </si>
  <si>
    <t>Социальное обеспечение населения</t>
  </si>
  <si>
    <t>Выполнение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</si>
  <si>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Г.И.Симонова</t>
  </si>
  <si>
    <t>Муниципальное казенное дошкольное образовательное учреждение детский №2 "Солнышко" с.Богучаны</t>
  </si>
  <si>
    <t>МКДОУ детский сад № 2 "Солнышко" с.Богучаны</t>
  </si>
  <si>
    <t>04609410</t>
  </si>
  <si>
    <t>Расшифровка кода</t>
  </si>
  <si>
    <t>год</t>
  </si>
  <si>
    <t xml:space="preserve">Прочие работы, услуги   </t>
  </si>
  <si>
    <t>Медосмотр</t>
  </si>
  <si>
    <t>Итого</t>
  </si>
  <si>
    <t>Увеличение стоимости других материальных запасов</t>
  </si>
  <si>
    <t>Бумага офисная</t>
  </si>
  <si>
    <t>Оплата стоимости проезда в отпуск в соответствии с законодательством</t>
  </si>
  <si>
    <t>Прочие рабоиты, услуги по содержанию имущества</t>
  </si>
  <si>
    <t>Дератизация и дезинсекция</t>
  </si>
  <si>
    <t>Обслуживание средств ОПС</t>
  </si>
  <si>
    <t>Прохождение  мед.осмотра</t>
  </si>
  <si>
    <t>Стиральный порошок, чистящие средства</t>
  </si>
  <si>
    <t>Моющее ср-во для мытья посуды в ассортименте</t>
  </si>
  <si>
    <t>Чистящее средство в ассортименте</t>
  </si>
  <si>
    <t>Чистящее средство для раковин и унитазов в ассортименте</t>
  </si>
  <si>
    <t>Ткань для мытья полов</t>
  </si>
  <si>
    <t>Заведующая д/с №2 "Солнышко" с.Богучаны______________________________Г.И.Симонова</t>
  </si>
  <si>
    <t>Заведующая д/с №2 "Солнышко" с.Богучаны________________________Г.И.Симонова</t>
  </si>
  <si>
    <t>Моющее ср-во для полов</t>
  </si>
  <si>
    <t>квартально</t>
  </si>
  <si>
    <t>май</t>
  </si>
  <si>
    <t>ежемесячно</t>
  </si>
  <si>
    <t>июнь</t>
  </si>
  <si>
    <t>март</t>
  </si>
  <si>
    <t>февраль</t>
  </si>
  <si>
    <t>Н.А.Капленко</t>
  </si>
  <si>
    <t>Санминимум</t>
  </si>
  <si>
    <t>Доместос</t>
  </si>
  <si>
    <t>тетради общая</t>
  </si>
  <si>
    <t>ручки шариковые</t>
  </si>
  <si>
    <t>скобы</t>
  </si>
  <si>
    <t xml:space="preserve"> </t>
  </si>
  <si>
    <t>1-4в</t>
  </si>
  <si>
    <t>ножницы</t>
  </si>
  <si>
    <t>корректор</t>
  </si>
  <si>
    <t>папки</t>
  </si>
  <si>
    <t>карандаши простые</t>
  </si>
  <si>
    <t>маркеры</t>
  </si>
  <si>
    <t>Конструктор</t>
  </si>
  <si>
    <t>Лимит</t>
  </si>
  <si>
    <t>Откл</t>
  </si>
  <si>
    <t>Код</t>
  </si>
  <si>
    <t>Кол-во</t>
  </si>
  <si>
    <t>Цена</t>
  </si>
  <si>
    <t>Сумма</t>
  </si>
  <si>
    <t>Период</t>
  </si>
  <si>
    <t xml:space="preserve">Оплата льготного проезда в отпуск </t>
  </si>
  <si>
    <t>Обслуживание дублирующего сигнала</t>
  </si>
  <si>
    <t>Ремонт оргтехники</t>
  </si>
  <si>
    <t>Заправка картрижей</t>
  </si>
  <si>
    <t>Измерение сопротивления</t>
  </si>
  <si>
    <t>Обучение пожарной безопасности</t>
  </si>
  <si>
    <t>Вневедомственная охрана (тревожная кнопка)</t>
  </si>
  <si>
    <t>Аттестация педкадров</t>
  </si>
  <si>
    <t>Пеня</t>
  </si>
  <si>
    <t>Строительные материалы для ремонта зданий:</t>
  </si>
  <si>
    <t>Льготный проезд</t>
  </si>
  <si>
    <t>Файлы</t>
  </si>
  <si>
    <t>ИТОГО по краевым субвенциям (АУП)</t>
  </si>
  <si>
    <t>скотч</t>
  </si>
  <si>
    <t>Проезд к месту отпуска и обратно</t>
  </si>
  <si>
    <t>Обучение курсы</t>
  </si>
  <si>
    <t>ВСЕГО краевые субвенции:</t>
  </si>
  <si>
    <t xml:space="preserve">Прочие услуги по содержанию имущества </t>
  </si>
  <si>
    <t>Ремонт мебели (используемой воспитанниками)</t>
  </si>
  <si>
    <t>Заправка картриджей (используемых педагогическими работниками)</t>
  </si>
  <si>
    <t>Реионтно-восстановительные работы</t>
  </si>
  <si>
    <t>Мыло</t>
  </si>
  <si>
    <t>Кастрюля нерж.</t>
  </si>
  <si>
    <t>Обслуживание оргтехники</t>
  </si>
  <si>
    <t>Лабораторные исследования</t>
  </si>
  <si>
    <t>ИТОГО по местному бюджету</t>
  </si>
  <si>
    <t>344000</t>
  </si>
  <si>
    <t xml:space="preserve">Увеличение стоимости строительных материалов
</t>
  </si>
  <si>
    <t>Уплата иных платежей</t>
  </si>
  <si>
    <t>853</t>
  </si>
  <si>
    <t>292000</t>
  </si>
  <si>
    <t>Прочая закупка товаров, работ и услуг</t>
  </si>
  <si>
    <t>346000</t>
  </si>
  <si>
    <t>266000</t>
  </si>
  <si>
    <t>Фонд оплаты труда учреждений</t>
  </si>
  <si>
    <t>247</t>
  </si>
  <si>
    <t>214000</t>
  </si>
  <si>
    <t>342000</t>
  </si>
  <si>
    <t>Т.В.Пискунова</t>
  </si>
  <si>
    <t>11 января 2021 г</t>
  </si>
  <si>
    <t>"09" января 2021 г.</t>
  </si>
  <si>
    <t>начальник</t>
  </si>
  <si>
    <t>Управления образования администрации Богучанского района</t>
  </si>
  <si>
    <t>Финансово-экономическое обоснование на содержание МКДОУ   детский сад  №2 "Солнышко" с.Богучаны на 2022 год (краевые субвенции АУП)</t>
  </si>
  <si>
    <t>Финансово-экономическое обоснование на содержание МКДОУ детский сад №2 "Солнышко" с.Богучаны на 2022 год (местный бюджет)</t>
  </si>
  <si>
    <t>Финансово-экономическое обоснование на содержание МКДОУ   детский сад  №2 "Солнышко" с.Богучаны на 2022 год (краевые субвенции)</t>
  </si>
  <si>
    <t>от "11" января 2022 г.</t>
  </si>
  <si>
    <t>БЮДЖЕТНАЯ СМЕТА НА 2022 ГОД</t>
  </si>
  <si>
    <t xml:space="preserve">                                                             на 2022 г</t>
  </si>
  <si>
    <t>медосмотр</t>
  </si>
  <si>
    <t>санминимуи</t>
  </si>
  <si>
    <t>итого</t>
  </si>
  <si>
    <t>интернет</t>
  </si>
  <si>
    <t>обучние на курсах</t>
  </si>
  <si>
    <t>Оплата за пользование услугами Сайт</t>
  </si>
  <si>
    <t>строительный материал</t>
  </si>
  <si>
    <t>шкаф офисный</t>
  </si>
  <si>
    <t>телефоная связь</t>
  </si>
  <si>
    <t>Оплата по договорам</t>
  </si>
  <si>
    <t>проектор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</si>
</sst>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?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5">
    <xf numFmtId="0" fontId="0" fillId="0" borderId="0" xfId="0"/>
    <xf numFmtId="0" fontId="4" fillId="0" borderId="0" xfId="0" applyFont="1"/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/>
    <xf numFmtId="0" fontId="0" fillId="0" borderId="0" xfId="0" applyAlignment="1"/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Alignment="1"/>
    <xf numFmtId="0" fontId="5" fillId="0" borderId="3" xfId="0" applyFont="1" applyBorder="1"/>
    <xf numFmtId="0" fontId="5" fillId="0" borderId="4" xfId="0" applyFont="1" applyBorder="1"/>
    <xf numFmtId="9" fontId="5" fillId="0" borderId="0" xfId="3" applyFont="1" applyAlignme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Fill="1"/>
    <xf numFmtId="49" fontId="5" fillId="0" borderId="0" xfId="0" applyNumberFormat="1" applyFont="1" applyFill="1"/>
    <xf numFmtId="0" fontId="8" fillId="0" borderId="2" xfId="0" applyFont="1" applyBorder="1"/>
    <xf numFmtId="49" fontId="8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center" vertical="top"/>
    </xf>
    <xf numFmtId="49" fontId="5" fillId="0" borderId="0" xfId="0" applyNumberFormat="1" applyFont="1"/>
    <xf numFmtId="0" fontId="8" fillId="0" borderId="5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4" fontId="8" fillId="0" borderId="5" xfId="4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8" fillId="0" borderId="5" xfId="0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8" fillId="0" borderId="5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/>
    </xf>
    <xf numFmtId="49" fontId="5" fillId="0" borderId="5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8" fillId="0" borderId="5" xfId="2" applyNumberFormat="1" applyFont="1" applyFill="1" applyBorder="1" applyAlignment="1">
      <alignment horizontal="left" vertical="center" wrapText="1"/>
    </xf>
    <xf numFmtId="164" fontId="5" fillId="0" borderId="5" xfId="4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left" wrapText="1"/>
    </xf>
    <xf numFmtId="49" fontId="5" fillId="0" borderId="5" xfId="1" applyNumberFormat="1" applyFont="1" applyFill="1" applyBorder="1" applyAlignment="1">
      <alignment horizontal="left" vertical="center" wrapText="1"/>
    </xf>
    <xf numFmtId="164" fontId="5" fillId="0" borderId="5" xfId="4" applyFont="1" applyFill="1" applyBorder="1" applyAlignment="1"/>
    <xf numFmtId="166" fontId="8" fillId="0" borderId="5" xfId="2" applyNumberFormat="1" applyFont="1" applyFill="1" applyBorder="1" applyAlignment="1">
      <alignment horizontal="left" vertical="center" wrapText="1"/>
    </xf>
    <xf numFmtId="49" fontId="8" fillId="0" borderId="5" xfId="1" applyNumberFormat="1" applyFont="1" applyFill="1" applyBorder="1" applyAlignment="1">
      <alignment horizontal="left" wrapText="1"/>
    </xf>
    <xf numFmtId="164" fontId="8" fillId="0" borderId="5" xfId="4" applyFont="1" applyFill="1" applyBorder="1" applyAlignment="1">
      <alignment horizontal="left"/>
    </xf>
    <xf numFmtId="0" fontId="8" fillId="0" borderId="5" xfId="1" applyNumberFormat="1" applyFont="1" applyFill="1" applyBorder="1" applyAlignment="1">
      <alignment horizontal="left" vertic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left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 wrapText="1"/>
    </xf>
    <xf numFmtId="164" fontId="8" fillId="0" borderId="6" xfId="4" applyFont="1" applyFill="1" applyBorder="1" applyAlignment="1">
      <alignment horizontal="center"/>
    </xf>
    <xf numFmtId="49" fontId="8" fillId="0" borderId="6" xfId="1" applyNumberFormat="1" applyFont="1" applyFill="1" applyBorder="1" applyAlignment="1">
      <alignment horizont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164" fontId="5" fillId="0" borderId="6" xfId="4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/>
    <xf numFmtId="0" fontId="8" fillId="0" borderId="0" xfId="0" applyFont="1" applyFill="1" applyBorder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11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165" fontId="3" fillId="0" borderId="5" xfId="4" applyNumberFormat="1" applyFont="1" applyBorder="1" applyAlignment="1">
      <alignment horizontal="right"/>
    </xf>
    <xf numFmtId="165" fontId="12" fillId="0" borderId="5" xfId="4" applyNumberFormat="1" applyFont="1" applyFill="1" applyBorder="1" applyAlignment="1">
      <alignment horizontal="right"/>
    </xf>
    <xf numFmtId="4" fontId="3" fillId="0" borderId="0" xfId="0" applyNumberFormat="1" applyFont="1" applyFill="1"/>
    <xf numFmtId="0" fontId="4" fillId="0" borderId="0" xfId="0" applyFont="1" applyFill="1"/>
    <xf numFmtId="3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5" xfId="4" applyNumberFormat="1" applyFont="1" applyBorder="1" applyAlignment="1">
      <alignment horizontal="center" vertical="center"/>
    </xf>
    <xf numFmtId="4" fontId="3" fillId="0" borderId="0" xfId="4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Fill="1" applyBorder="1" applyAlignment="1">
      <alignment wrapText="1"/>
    </xf>
    <xf numFmtId="165" fontId="4" fillId="0" borderId="5" xfId="4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wrapText="1"/>
    </xf>
    <xf numFmtId="165" fontId="4" fillId="2" borderId="5" xfId="4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0" xfId="0" applyFont="1" applyFill="1"/>
    <xf numFmtId="0" fontId="3" fillId="0" borderId="5" xfId="0" applyFont="1" applyBorder="1"/>
    <xf numFmtId="165" fontId="3" fillId="0" borderId="5" xfId="4" applyNumberFormat="1" applyFont="1" applyBorder="1" applyAlignment="1"/>
    <xf numFmtId="0" fontId="4" fillId="0" borderId="5" xfId="0" applyFont="1" applyBorder="1" applyAlignment="1">
      <alignment wrapText="1"/>
    </xf>
    <xf numFmtId="165" fontId="4" fillId="0" borderId="5" xfId="4" applyNumberFormat="1" applyFont="1" applyBorder="1" applyAlignment="1"/>
    <xf numFmtId="165" fontId="4" fillId="2" borderId="5" xfId="4" applyNumberFormat="1" applyFont="1" applyFill="1" applyBorder="1" applyAlignment="1">
      <alignment wrapText="1"/>
    </xf>
    <xf numFmtId="0" fontId="4" fillId="0" borderId="5" xfId="0" applyFont="1" applyBorder="1"/>
    <xf numFmtId="165" fontId="13" fillId="0" borderId="5" xfId="4" applyNumberFormat="1" applyFont="1" applyBorder="1" applyAlignment="1"/>
    <xf numFmtId="0" fontId="13" fillId="0" borderId="5" xfId="0" applyFont="1" applyBorder="1"/>
    <xf numFmtId="0" fontId="4" fillId="3" borderId="5" xfId="0" applyFont="1" applyFill="1" applyBorder="1" applyAlignment="1">
      <alignment horizontal="center"/>
    </xf>
    <xf numFmtId="165" fontId="3" fillId="0" borderId="5" xfId="4" applyNumberFormat="1" applyFont="1" applyFill="1" applyBorder="1" applyAlignment="1"/>
    <xf numFmtId="4" fontId="3" fillId="0" borderId="0" xfId="0" applyNumberFormat="1" applyFont="1" applyFill="1" applyAlignment="1">
      <alignment horizontal="center"/>
    </xf>
    <xf numFmtId="165" fontId="4" fillId="0" borderId="5" xfId="4" applyNumberFormat="1" applyFont="1" applyFill="1" applyBorder="1" applyAlignment="1"/>
    <xf numFmtId="4" fontId="14" fillId="0" borderId="0" xfId="0" applyNumberFormat="1" applyFont="1" applyFill="1"/>
    <xf numFmtId="4" fontId="4" fillId="0" borderId="0" xfId="0" applyNumberFormat="1" applyFont="1" applyFill="1"/>
    <xf numFmtId="164" fontId="4" fillId="0" borderId="0" xfId="0" applyNumberFormat="1" applyFont="1" applyFill="1"/>
    <xf numFmtId="0" fontId="15" fillId="0" borderId="0" xfId="0" applyFont="1" applyFill="1"/>
    <xf numFmtId="0" fontId="15" fillId="0" borderId="0" xfId="0" applyFont="1"/>
    <xf numFmtId="0" fontId="4" fillId="0" borderId="5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3" fillId="0" borderId="5" xfId="0" applyFont="1" applyFill="1" applyBorder="1"/>
    <xf numFmtId="165" fontId="4" fillId="0" borderId="5" xfId="4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center" vertical="center"/>
    </xf>
    <xf numFmtId="0" fontId="4" fillId="0" borderId="0" xfId="0" applyFont="1" applyFill="1" applyBorder="1"/>
    <xf numFmtId="4" fontId="3" fillId="0" borderId="0" xfId="4" applyNumberFormat="1" applyFont="1" applyFill="1"/>
    <xf numFmtId="0" fontId="4" fillId="4" borderId="0" xfId="0" applyFont="1" applyFill="1"/>
    <xf numFmtId="165" fontId="4" fillId="0" borderId="0" xfId="4" applyNumberFormat="1" applyFont="1" applyFill="1"/>
    <xf numFmtId="4" fontId="16" fillId="0" borderId="5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0" xfId="0" applyFont="1"/>
    <xf numFmtId="3" fontId="3" fillId="0" borderId="5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4" applyNumberFormat="1" applyFont="1"/>
    <xf numFmtId="43" fontId="4" fillId="0" borderId="0" xfId="0" applyNumberFormat="1" applyFont="1" applyFill="1"/>
    <xf numFmtId="0" fontId="15" fillId="0" borderId="5" xfId="0" applyFont="1" applyBorder="1" applyAlignment="1">
      <alignment horizontal="center"/>
    </xf>
    <xf numFmtId="4" fontId="15" fillId="0" borderId="0" xfId="0" applyNumberFormat="1" applyFont="1" applyFill="1"/>
    <xf numFmtId="43" fontId="15" fillId="0" borderId="0" xfId="0" applyNumberFormat="1" applyFont="1" applyFill="1"/>
    <xf numFmtId="0" fontId="3" fillId="0" borderId="5" xfId="0" applyFont="1" applyFill="1" applyBorder="1" applyAlignment="1"/>
    <xf numFmtId="165" fontId="4" fillId="0" borderId="5" xfId="4" applyNumberFormat="1" applyFont="1" applyFill="1" applyBorder="1" applyAlignment="1">
      <alignment horizontal="right"/>
    </xf>
    <xf numFmtId="165" fontId="3" fillId="0" borderId="5" xfId="4" applyNumberFormat="1" applyFont="1" applyFill="1" applyBorder="1" applyAlignment="1">
      <alignment horizontal="right" wrapText="1"/>
    </xf>
    <xf numFmtId="0" fontId="15" fillId="0" borderId="5" xfId="0" applyFont="1" applyBorder="1" applyAlignment="1">
      <alignment wrapText="1"/>
    </xf>
    <xf numFmtId="165" fontId="15" fillId="0" borderId="5" xfId="4" applyNumberFormat="1" applyFont="1" applyBorder="1" applyAlignment="1">
      <alignment horizontal="right"/>
    </xf>
    <xf numFmtId="165" fontId="15" fillId="0" borderId="5" xfId="4" applyNumberFormat="1" applyFont="1" applyFill="1" applyBorder="1" applyAlignment="1"/>
    <xf numFmtId="0" fontId="15" fillId="0" borderId="0" xfId="0" applyFont="1" applyFill="1" applyBorder="1"/>
    <xf numFmtId="0" fontId="16" fillId="0" borderId="5" xfId="0" applyFont="1" applyFill="1" applyBorder="1"/>
    <xf numFmtId="0" fontId="14" fillId="0" borderId="0" xfId="0" applyFont="1" applyFill="1" applyAlignment="1">
      <alignment horizontal="center" vertical="center"/>
    </xf>
    <xf numFmtId="0" fontId="3" fillId="0" borderId="0" xfId="0" applyFont="1"/>
    <xf numFmtId="0" fontId="3" fillId="3" borderId="0" xfId="0" applyFont="1" applyFill="1"/>
    <xf numFmtId="0" fontId="4" fillId="0" borderId="5" xfId="0" applyFont="1" applyBorder="1" applyAlignment="1">
      <alignment horizontal="left" vertical="center"/>
    </xf>
    <xf numFmtId="0" fontId="4" fillId="0" borderId="5" xfId="0" applyFont="1" applyFill="1" applyBorder="1"/>
    <xf numFmtId="0" fontId="4" fillId="0" borderId="0" xfId="0" applyFont="1" applyAlignment="1">
      <alignment horizontal="center" vertical="center"/>
    </xf>
    <xf numFmtId="4" fontId="3" fillId="0" borderId="5" xfId="0" applyNumberFormat="1" applyFont="1" applyBorder="1"/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4" fillId="0" borderId="0" xfId="0" applyNumberFormat="1" applyFont="1"/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0" xfId="0" applyFont="1" applyFill="1"/>
    <xf numFmtId="0" fontId="3" fillId="5" borderId="5" xfId="0" applyFont="1" applyFill="1" applyBorder="1"/>
    <xf numFmtId="0" fontId="4" fillId="5" borderId="5" xfId="0" applyFont="1" applyFill="1" applyBorder="1"/>
    <xf numFmtId="4" fontId="4" fillId="0" borderId="0" xfId="0" applyNumberFormat="1" applyFont="1" applyAlignment="1">
      <alignment horizontal="center"/>
    </xf>
    <xf numFmtId="4" fontId="3" fillId="0" borderId="0" xfId="0" applyNumberFormat="1" applyFont="1"/>
    <xf numFmtId="4" fontId="4" fillId="0" borderId="0" xfId="0" applyNumberFormat="1" applyFont="1" applyFill="1" applyAlignment="1">
      <alignment horizontal="center"/>
    </xf>
    <xf numFmtId="4" fontId="3" fillId="5" borderId="5" xfId="0" applyNumberFormat="1" applyFont="1" applyFill="1" applyBorder="1"/>
    <xf numFmtId="0" fontId="15" fillId="0" borderId="5" xfId="0" applyFont="1" applyFill="1" applyBorder="1"/>
    <xf numFmtId="0" fontId="14" fillId="0" borderId="0" xfId="0" applyFont="1" applyFill="1"/>
    <xf numFmtId="0" fontId="15" fillId="0" borderId="0" xfId="0" applyFont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4" fontId="14" fillId="0" borderId="0" xfId="0" applyNumberFormat="1" applyFont="1" applyAlignment="1">
      <alignment horizontal="center"/>
    </xf>
    <xf numFmtId="4" fontId="8" fillId="0" borderId="0" xfId="0" applyNumberFormat="1" applyFont="1" applyFill="1"/>
    <xf numFmtId="0" fontId="3" fillId="0" borderId="5" xfId="0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4" fontId="15" fillId="0" borderId="5" xfId="0" applyNumberFormat="1" applyFont="1" applyFill="1" applyBorder="1"/>
    <xf numFmtId="4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4" fontId="1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3" fillId="0" borderId="0" xfId="4" applyNumberFormat="1" applyFont="1" applyFill="1" applyBorder="1"/>
    <xf numFmtId="43" fontId="15" fillId="0" borderId="0" xfId="0" applyNumberFormat="1" applyFont="1" applyFill="1" applyBorder="1"/>
    <xf numFmtId="3" fontId="1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1" fontId="3" fillId="5" borderId="5" xfId="0" applyNumberFormat="1" applyFont="1" applyFill="1" applyBorder="1" applyAlignment="1">
      <alignment horizontal="center"/>
    </xf>
    <xf numFmtId="4" fontId="3" fillId="5" borderId="5" xfId="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center" wrapText="1"/>
    </xf>
    <xf numFmtId="165" fontId="3" fillId="5" borderId="5" xfId="4" applyNumberFormat="1" applyFont="1" applyFill="1" applyBorder="1" applyAlignment="1">
      <alignment horizontal="right" wrapText="1"/>
    </xf>
    <xf numFmtId="165" fontId="3" fillId="2" borderId="5" xfId="4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9" fontId="5" fillId="0" borderId="2" xfId="3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роспись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B1:N24"/>
  <sheetViews>
    <sheetView zoomScaleNormal="100" workbookViewId="0">
      <selection activeCell="Q2" sqref="Q2"/>
    </sheetView>
  </sheetViews>
  <sheetFormatPr defaultColWidth="9.140625" defaultRowHeight="15.75" x14ac:dyDescent="0.25"/>
  <cols>
    <col min="1" max="1" width="4.42578125" style="1" customWidth="1"/>
    <col min="2" max="2" width="9.140625" style="1"/>
    <col min="3" max="3" width="14.85546875" style="1" customWidth="1"/>
    <col min="4" max="4" width="19.28515625" style="1" customWidth="1"/>
    <col min="5" max="5" width="9.28515625" style="1" customWidth="1"/>
    <col min="6" max="6" width="10.7109375" style="1" customWidth="1"/>
    <col min="7" max="7" width="10.28515625" style="1" customWidth="1"/>
    <col min="8" max="8" width="12.140625" style="1" customWidth="1"/>
    <col min="9" max="9" width="10.42578125" style="1" customWidth="1"/>
    <col min="10" max="10" width="10.140625" style="1" customWidth="1"/>
    <col min="11" max="11" width="10.5703125" style="1" customWidth="1"/>
    <col min="12" max="12" width="8.42578125" style="1" customWidth="1"/>
    <col min="13" max="13" width="9.140625" style="1"/>
    <col min="14" max="14" width="10.7109375" style="1" customWidth="1"/>
    <col min="15" max="16384" width="9.140625" style="1"/>
  </cols>
  <sheetData>
    <row r="1" spans="2:14" ht="55.5" customHeight="1" x14ac:dyDescent="0.25">
      <c r="J1" s="207" t="s">
        <v>1</v>
      </c>
      <c r="K1" s="207"/>
      <c r="L1" s="207"/>
      <c r="M1" s="207"/>
      <c r="N1" s="207"/>
    </row>
    <row r="2" spans="2:14" ht="18.75" customHeight="1" x14ac:dyDescent="0.25"/>
    <row r="3" spans="2:14" ht="18" customHeight="1" x14ac:dyDescent="0.25">
      <c r="B3" s="208"/>
      <c r="C3" s="208"/>
      <c r="D3" s="208"/>
      <c r="E3" s="208"/>
      <c r="F3" s="208"/>
      <c r="G3" s="208"/>
      <c r="H3" s="2"/>
      <c r="J3" s="209" t="s">
        <v>2</v>
      </c>
      <c r="K3" s="209"/>
      <c r="L3" s="209"/>
      <c r="M3" s="209"/>
      <c r="N3" s="209"/>
    </row>
    <row r="4" spans="2:14" ht="12" customHeight="1" x14ac:dyDescent="0.25">
      <c r="B4" s="206"/>
      <c r="C4" s="206"/>
      <c r="D4" s="206"/>
      <c r="E4" s="206"/>
      <c r="F4" s="206"/>
      <c r="G4" s="206"/>
      <c r="H4" s="206"/>
      <c r="J4" s="210" t="s">
        <v>187</v>
      </c>
      <c r="K4" s="210"/>
      <c r="L4" s="210"/>
      <c r="M4" s="210"/>
      <c r="N4" s="210"/>
    </row>
    <row r="5" spans="2:14" ht="9.75" customHeight="1" x14ac:dyDescent="0.25">
      <c r="B5" s="211"/>
      <c r="C5" s="211"/>
      <c r="D5" s="211"/>
      <c r="E5" s="211"/>
      <c r="F5" s="211"/>
      <c r="G5" s="211"/>
      <c r="H5" s="211"/>
      <c r="K5" s="4" t="s">
        <v>3</v>
      </c>
      <c r="L5" s="4"/>
      <c r="M5" s="4"/>
      <c r="N5" s="4"/>
    </row>
    <row r="6" spans="2:14" x14ac:dyDescent="0.25">
      <c r="B6" s="3"/>
      <c r="C6" s="3"/>
      <c r="D6" s="3"/>
      <c r="E6" s="3"/>
      <c r="F6" s="3"/>
      <c r="G6" s="3"/>
      <c r="H6" s="212" t="s">
        <v>188</v>
      </c>
      <c r="I6" s="212"/>
      <c r="J6" s="212"/>
      <c r="K6" s="212"/>
      <c r="L6" s="212"/>
      <c r="M6" s="212"/>
      <c r="N6" s="212"/>
    </row>
    <row r="7" spans="2:14" ht="9.75" customHeight="1" x14ac:dyDescent="0.25">
      <c r="B7" s="211"/>
      <c r="C7" s="211"/>
      <c r="D7" s="211"/>
      <c r="E7" s="211"/>
      <c r="F7" s="211"/>
      <c r="G7" s="211"/>
      <c r="H7" s="211"/>
      <c r="K7" s="4" t="s">
        <v>5</v>
      </c>
      <c r="L7" s="4"/>
      <c r="M7" s="4"/>
      <c r="N7" s="4"/>
    </row>
    <row r="8" spans="2:14" ht="17.25" customHeight="1" x14ac:dyDescent="0.25">
      <c r="B8" s="206"/>
      <c r="C8" s="206"/>
      <c r="D8" s="206"/>
      <c r="E8" s="206"/>
      <c r="F8" s="206"/>
      <c r="G8" s="206"/>
      <c r="H8" s="206"/>
      <c r="J8" s="5"/>
      <c r="K8" s="6"/>
      <c r="L8" s="213" t="s">
        <v>125</v>
      </c>
      <c r="M8" s="213"/>
      <c r="N8" s="213"/>
    </row>
    <row r="9" spans="2:14" ht="12" customHeight="1" x14ac:dyDescent="0.25">
      <c r="B9" s="214"/>
      <c r="C9" s="214"/>
      <c r="D9" s="214"/>
      <c r="E9" s="214"/>
      <c r="F9" s="214"/>
      <c r="G9" s="214"/>
      <c r="H9" s="7"/>
      <c r="I9" s="8"/>
      <c r="J9" s="9" t="s">
        <v>6</v>
      </c>
      <c r="K9" s="9"/>
      <c r="L9" s="9"/>
      <c r="M9" s="9"/>
      <c r="N9" s="9"/>
    </row>
    <row r="10" spans="2:14" x14ac:dyDescent="0.25">
      <c r="B10" s="206"/>
      <c r="C10" s="206"/>
      <c r="D10" s="206"/>
      <c r="E10" s="206"/>
      <c r="F10" s="206"/>
      <c r="G10" s="206"/>
      <c r="H10" s="206"/>
      <c r="J10" s="10" t="s">
        <v>186</v>
      </c>
      <c r="K10" s="10">
        <v>2022</v>
      </c>
      <c r="L10" s="10"/>
      <c r="M10" s="10"/>
      <c r="N10" s="11"/>
    </row>
    <row r="11" spans="2:14" ht="11.25" customHeight="1" x14ac:dyDescent="0.25"/>
    <row r="12" spans="2:14" ht="13.5" customHeight="1" thickBot="1" x14ac:dyDescent="0.3"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4"/>
      <c r="M12" s="215" t="s">
        <v>7</v>
      </c>
      <c r="N12" s="216"/>
    </row>
    <row r="13" spans="2:14" ht="15.75" customHeight="1" x14ac:dyDescent="0.25">
      <c r="B13" s="217" t="s">
        <v>193</v>
      </c>
      <c r="C13" s="217"/>
      <c r="D13" s="217"/>
      <c r="E13" s="217"/>
      <c r="F13" s="217"/>
      <c r="G13" s="217"/>
      <c r="H13" s="217"/>
      <c r="I13" s="217"/>
      <c r="J13" s="217"/>
      <c r="K13" s="218" t="s">
        <v>8</v>
      </c>
      <c r="L13" s="219"/>
      <c r="M13" s="220" t="s">
        <v>9</v>
      </c>
      <c r="N13" s="221"/>
    </row>
    <row r="14" spans="2:14" ht="12.75" customHeight="1" x14ac:dyDescent="0.25">
      <c r="B14" s="222" t="s">
        <v>192</v>
      </c>
      <c r="C14" s="222"/>
      <c r="D14" s="222"/>
      <c r="E14" s="222"/>
      <c r="F14" s="222"/>
      <c r="G14" s="222"/>
      <c r="H14" s="222"/>
      <c r="I14" s="222"/>
      <c r="J14" s="222"/>
      <c r="K14" s="218" t="s">
        <v>10</v>
      </c>
      <c r="L14" s="219"/>
      <c r="M14" s="223">
        <v>44207</v>
      </c>
      <c r="N14" s="224"/>
    </row>
    <row r="15" spans="2:14" ht="12.75" customHeight="1" x14ac:dyDescent="0.25">
      <c r="B15" s="12"/>
      <c r="C15" s="12"/>
      <c r="D15" s="12"/>
      <c r="E15" s="12"/>
      <c r="F15" s="12"/>
      <c r="G15" s="12"/>
      <c r="H15" s="12"/>
      <c r="I15" s="12"/>
      <c r="J15" s="13"/>
      <c r="K15" s="218" t="s">
        <v>11</v>
      </c>
      <c r="L15" s="219"/>
      <c r="M15" s="225">
        <v>58796207</v>
      </c>
      <c r="N15" s="224"/>
    </row>
    <row r="16" spans="2:14" x14ac:dyDescent="0.25">
      <c r="B16" s="15" t="s">
        <v>12</v>
      </c>
      <c r="C16" s="15"/>
      <c r="D16" s="15"/>
      <c r="E16" s="226" t="s">
        <v>97</v>
      </c>
      <c r="F16" s="226"/>
      <c r="G16" s="226"/>
      <c r="H16" s="226"/>
      <c r="I16" s="226"/>
      <c r="J16" s="15"/>
      <c r="K16" s="218" t="s">
        <v>13</v>
      </c>
      <c r="L16" s="219"/>
      <c r="M16" s="16"/>
      <c r="N16" s="17"/>
    </row>
    <row r="17" spans="2:14" x14ac:dyDescent="0.25">
      <c r="B17" s="18" t="s">
        <v>14</v>
      </c>
      <c r="C17" s="18"/>
      <c r="D17" s="18"/>
      <c r="E17" s="227" t="s">
        <v>4</v>
      </c>
      <c r="F17" s="227"/>
      <c r="G17" s="227"/>
      <c r="H17" s="227"/>
      <c r="I17" s="227"/>
      <c r="J17" s="18"/>
      <c r="K17" s="218" t="s">
        <v>15</v>
      </c>
      <c r="L17" s="219"/>
      <c r="M17" s="225">
        <v>875</v>
      </c>
      <c r="N17" s="224"/>
    </row>
    <row r="18" spans="2:14" x14ac:dyDescent="0.25">
      <c r="B18" s="15" t="s">
        <v>16</v>
      </c>
      <c r="C18" s="15"/>
      <c r="D18" s="15"/>
      <c r="E18" s="226" t="s">
        <v>17</v>
      </c>
      <c r="F18" s="226"/>
      <c r="G18" s="226"/>
      <c r="H18" s="226"/>
      <c r="I18" s="226"/>
      <c r="J18" s="15"/>
      <c r="K18" s="218" t="s">
        <v>18</v>
      </c>
      <c r="L18" s="219"/>
      <c r="M18" s="230" t="s">
        <v>98</v>
      </c>
      <c r="N18" s="231"/>
    </row>
    <row r="19" spans="2:14" x14ac:dyDescent="0.25">
      <c r="B19" s="15" t="s">
        <v>19</v>
      </c>
      <c r="C19" s="15"/>
      <c r="D19" s="15"/>
      <c r="E19" s="232" t="s">
        <v>20</v>
      </c>
      <c r="F19" s="232"/>
      <c r="G19" s="232"/>
      <c r="H19" s="232"/>
      <c r="I19" s="232"/>
      <c r="J19" s="14"/>
      <c r="K19" s="218" t="s">
        <v>21</v>
      </c>
      <c r="L19" s="219"/>
      <c r="M19" s="225">
        <v>383</v>
      </c>
      <c r="N19" s="224"/>
    </row>
    <row r="20" spans="2:14" ht="16.5" thickBot="1" x14ac:dyDescent="0.3">
      <c r="B20" s="19"/>
      <c r="C20" s="19"/>
      <c r="D20" s="15"/>
      <c r="E20" s="15"/>
      <c r="F20" s="15"/>
      <c r="G20" s="15"/>
      <c r="H20" s="15"/>
      <c r="I20" s="19"/>
      <c r="J20" s="14"/>
      <c r="K20" s="218" t="s">
        <v>22</v>
      </c>
      <c r="L20" s="219"/>
      <c r="M20" s="228"/>
      <c r="N20" s="229"/>
    </row>
    <row r="21" spans="2:14" ht="10.5" customHeight="1" x14ac:dyDescent="0.25">
      <c r="B21" s="20"/>
      <c r="C21" s="20"/>
      <c r="D21" s="9"/>
      <c r="E21" s="9"/>
      <c r="F21" s="9"/>
      <c r="G21" s="9"/>
      <c r="H21" s="9"/>
      <c r="I21" s="20"/>
      <c r="J21" s="21"/>
      <c r="K21" s="22"/>
      <c r="L21" s="22"/>
    </row>
    <row r="22" spans="2:14" ht="11.25" customHeight="1" x14ac:dyDescent="0.25">
      <c r="B22" s="20"/>
      <c r="C22" s="20"/>
      <c r="D22" s="20"/>
      <c r="E22" s="20"/>
      <c r="F22" s="20"/>
      <c r="G22" s="20"/>
      <c r="H22" s="20"/>
      <c r="I22" s="20"/>
      <c r="J22" s="23"/>
      <c r="K22" s="2"/>
    </row>
    <row r="23" spans="2:14" ht="11.25" customHeight="1" x14ac:dyDescent="0.25"/>
    <row r="24" spans="2:14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</sheetData>
  <mergeCells count="34">
    <mergeCell ref="K20:L20"/>
    <mergeCell ref="M20:N20"/>
    <mergeCell ref="E18:I18"/>
    <mergeCell ref="K18:L18"/>
    <mergeCell ref="M18:N18"/>
    <mergeCell ref="E19:I19"/>
    <mergeCell ref="K19:L19"/>
    <mergeCell ref="M19:N19"/>
    <mergeCell ref="K15:L15"/>
    <mergeCell ref="M15:N15"/>
    <mergeCell ref="E16:I16"/>
    <mergeCell ref="K16:L16"/>
    <mergeCell ref="E17:I17"/>
    <mergeCell ref="K17:L17"/>
    <mergeCell ref="M17:N17"/>
    <mergeCell ref="M12:N12"/>
    <mergeCell ref="B13:J13"/>
    <mergeCell ref="K13:L13"/>
    <mergeCell ref="M13:N13"/>
    <mergeCell ref="B14:J14"/>
    <mergeCell ref="K14:L14"/>
    <mergeCell ref="M14:N14"/>
    <mergeCell ref="B10:H10"/>
    <mergeCell ref="J1:N1"/>
    <mergeCell ref="B3:G3"/>
    <mergeCell ref="J3:N3"/>
    <mergeCell ref="B4:H4"/>
    <mergeCell ref="J4:N4"/>
    <mergeCell ref="B5:H5"/>
    <mergeCell ref="H6:N6"/>
    <mergeCell ref="B7:H7"/>
    <mergeCell ref="B8:H8"/>
    <mergeCell ref="L8:N8"/>
    <mergeCell ref="B9:G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L70"/>
  <sheetViews>
    <sheetView topLeftCell="A55" zoomScaleNormal="100" workbookViewId="0">
      <selection activeCell="A6" sqref="A6:G6"/>
    </sheetView>
  </sheetViews>
  <sheetFormatPr defaultColWidth="9.140625" defaultRowHeight="12.75" x14ac:dyDescent="0.2"/>
  <cols>
    <col min="1" max="1" width="50.28515625" style="12" customWidth="1"/>
    <col min="2" max="2" width="9.140625" style="31"/>
    <col min="3" max="3" width="9.140625" style="12"/>
    <col min="4" max="4" width="10.7109375" style="12" customWidth="1"/>
    <col min="5" max="5" width="11.7109375" style="12" customWidth="1"/>
    <col min="6" max="6" width="10.85546875" style="12" customWidth="1"/>
    <col min="7" max="7" width="10.140625" style="12" customWidth="1"/>
    <col min="8" max="9" width="14.42578125" style="12" customWidth="1"/>
    <col min="10" max="10" width="9.140625" style="12"/>
    <col min="11" max="11" width="22.140625" style="12" customWidth="1"/>
    <col min="12" max="12" width="21.140625" style="12" customWidth="1"/>
    <col min="13" max="16384" width="9.140625" style="12"/>
  </cols>
  <sheetData>
    <row r="1" spans="1:12" s="25" customFormat="1" x14ac:dyDescent="0.2">
      <c r="B1" s="26"/>
    </row>
    <row r="2" spans="1:12" s="29" customFormat="1" x14ac:dyDescent="0.2">
      <c r="A2" s="27" t="s">
        <v>23</v>
      </c>
      <c r="B2" s="28"/>
    </row>
    <row r="3" spans="1:12" x14ac:dyDescent="0.2">
      <c r="A3" s="30" t="s">
        <v>24</v>
      </c>
    </row>
    <row r="5" spans="1:12" x14ac:dyDescent="0.2">
      <c r="A5" s="233" t="s">
        <v>25</v>
      </c>
      <c r="B5" s="233"/>
      <c r="C5" s="233"/>
      <c r="D5" s="233"/>
      <c r="E5" s="233"/>
      <c r="F5" s="233"/>
      <c r="G5" s="233"/>
      <c r="H5" s="233"/>
      <c r="I5" s="233"/>
    </row>
    <row r="6" spans="1:12" x14ac:dyDescent="0.2">
      <c r="A6" s="222" t="s">
        <v>194</v>
      </c>
      <c r="B6" s="222"/>
      <c r="C6" s="222"/>
      <c r="D6" s="222"/>
      <c r="E6" s="222"/>
      <c r="F6" s="222"/>
      <c r="G6" s="222"/>
    </row>
    <row r="7" spans="1:12" x14ac:dyDescent="0.2">
      <c r="A7" s="29" t="s">
        <v>26</v>
      </c>
    </row>
    <row r="8" spans="1:12" s="29" customFormat="1" ht="13.5" customHeight="1" x14ac:dyDescent="0.2">
      <c r="A8" s="234" t="s">
        <v>27</v>
      </c>
      <c r="B8" s="235" t="s">
        <v>28</v>
      </c>
      <c r="C8" s="236" t="s">
        <v>29</v>
      </c>
      <c r="D8" s="236"/>
      <c r="E8" s="236"/>
      <c r="F8" s="236"/>
      <c r="G8" s="236"/>
      <c r="H8" s="234" t="s">
        <v>30</v>
      </c>
      <c r="I8" s="234"/>
    </row>
    <row r="9" spans="1:12" s="29" customFormat="1" ht="12.75" customHeight="1" x14ac:dyDescent="0.2">
      <c r="A9" s="234"/>
      <c r="B9" s="235"/>
      <c r="C9" s="237" t="s">
        <v>31</v>
      </c>
      <c r="D9" s="237" t="s">
        <v>32</v>
      </c>
      <c r="E9" s="237" t="s">
        <v>33</v>
      </c>
      <c r="F9" s="237" t="s">
        <v>34</v>
      </c>
      <c r="G9" s="234" t="s">
        <v>35</v>
      </c>
      <c r="H9" s="234"/>
      <c r="I9" s="234"/>
    </row>
    <row r="10" spans="1:12" s="29" customFormat="1" ht="17.25" customHeight="1" x14ac:dyDescent="0.2">
      <c r="A10" s="234"/>
      <c r="B10" s="235"/>
      <c r="C10" s="237"/>
      <c r="D10" s="237"/>
      <c r="E10" s="237"/>
      <c r="F10" s="237"/>
      <c r="G10" s="234"/>
      <c r="H10" s="32" t="s">
        <v>36</v>
      </c>
      <c r="I10" s="32" t="s">
        <v>37</v>
      </c>
    </row>
    <row r="11" spans="1:12" s="29" customFormat="1" ht="12.75" customHeight="1" x14ac:dyDescent="0.2">
      <c r="A11" s="32">
        <v>1</v>
      </c>
      <c r="B11" s="33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236">
        <v>8</v>
      </c>
      <c r="I11" s="236"/>
    </row>
    <row r="12" spans="1:12" s="25" customFormat="1" ht="45.75" customHeight="1" x14ac:dyDescent="0.2">
      <c r="A12" s="43" t="s">
        <v>96</v>
      </c>
      <c r="B12" s="44"/>
      <c r="C12" s="45"/>
      <c r="D12" s="45"/>
      <c r="E12" s="45"/>
      <c r="F12" s="45"/>
      <c r="G12" s="45"/>
      <c r="H12" s="34">
        <f>H13+H35</f>
        <v>18602322</v>
      </c>
      <c r="I12" s="34">
        <f>I13+I35</f>
        <v>18602322</v>
      </c>
    </row>
    <row r="13" spans="1:12" s="25" customFormat="1" ht="45.75" customHeight="1" x14ac:dyDescent="0.2">
      <c r="A13" s="46" t="s">
        <v>38</v>
      </c>
      <c r="B13" s="38" t="s">
        <v>39</v>
      </c>
      <c r="C13" s="39">
        <v>875</v>
      </c>
      <c r="D13" s="45"/>
      <c r="E13" s="45"/>
      <c r="F13" s="45"/>
      <c r="G13" s="45"/>
      <c r="H13" s="47">
        <f>H15+H24+H27+H31+H33+H29</f>
        <v>8888650</v>
      </c>
      <c r="I13" s="47">
        <f>I15+I24+I27+I31+I33+I29</f>
        <v>8888650</v>
      </c>
    </row>
    <row r="14" spans="1:12" s="36" customFormat="1" ht="12.75" customHeight="1" x14ac:dyDescent="0.2">
      <c r="A14" s="41" t="s">
        <v>40</v>
      </c>
      <c r="B14" s="38" t="s">
        <v>39</v>
      </c>
      <c r="C14" s="39">
        <v>875</v>
      </c>
      <c r="D14" s="38" t="s">
        <v>41</v>
      </c>
      <c r="E14" s="39"/>
      <c r="F14" s="39"/>
      <c r="G14" s="39"/>
      <c r="H14" s="34"/>
      <c r="I14" s="34"/>
    </row>
    <row r="15" spans="1:12" s="36" customFormat="1" ht="102" customHeight="1" x14ac:dyDescent="0.2">
      <c r="A15" s="48" t="s">
        <v>42</v>
      </c>
      <c r="B15" s="38" t="s">
        <v>39</v>
      </c>
      <c r="C15" s="39">
        <v>875</v>
      </c>
      <c r="D15" s="38" t="s">
        <v>41</v>
      </c>
      <c r="E15" s="38" t="s">
        <v>43</v>
      </c>
      <c r="F15" s="39"/>
      <c r="G15" s="39"/>
      <c r="H15" s="34">
        <f>SUM(H16:H23)</f>
        <v>3901050</v>
      </c>
      <c r="I15" s="34">
        <f>SUM(I16:I23)</f>
        <v>3901050</v>
      </c>
      <c r="K15" s="168"/>
      <c r="L15" s="168"/>
    </row>
    <row r="16" spans="1:12" s="25" customFormat="1" ht="12.75" customHeight="1" x14ac:dyDescent="0.2">
      <c r="A16" s="49" t="s">
        <v>44</v>
      </c>
      <c r="B16" s="44" t="s">
        <v>39</v>
      </c>
      <c r="C16" s="45">
        <v>875</v>
      </c>
      <c r="D16" s="44" t="s">
        <v>41</v>
      </c>
      <c r="E16" s="42" t="s">
        <v>43</v>
      </c>
      <c r="F16" s="42" t="s">
        <v>45</v>
      </c>
      <c r="G16" s="42" t="s">
        <v>46</v>
      </c>
      <c r="H16" s="50">
        <v>775000</v>
      </c>
      <c r="I16" s="50">
        <f>H16</f>
        <v>775000</v>
      </c>
      <c r="K16" s="168"/>
      <c r="L16" s="168"/>
    </row>
    <row r="17" spans="1:12" s="25" customFormat="1" ht="12.75" customHeight="1" x14ac:dyDescent="0.2">
      <c r="A17" s="49" t="s">
        <v>47</v>
      </c>
      <c r="B17" s="44" t="s">
        <v>39</v>
      </c>
      <c r="C17" s="45">
        <v>875</v>
      </c>
      <c r="D17" s="44" t="s">
        <v>41</v>
      </c>
      <c r="E17" s="42" t="s">
        <v>43</v>
      </c>
      <c r="F17" s="42" t="s">
        <v>48</v>
      </c>
      <c r="G17" s="42" t="s">
        <v>49</v>
      </c>
      <c r="H17" s="47">
        <v>234050</v>
      </c>
      <c r="I17" s="50">
        <f t="shared" ref="I17:I23" si="0">H17</f>
        <v>234050</v>
      </c>
      <c r="K17" s="168"/>
      <c r="L17" s="168"/>
    </row>
    <row r="18" spans="1:12" s="25" customFormat="1" ht="12.75" customHeight="1" x14ac:dyDescent="0.2">
      <c r="A18" s="49" t="s">
        <v>180</v>
      </c>
      <c r="B18" s="44" t="s">
        <v>39</v>
      </c>
      <c r="C18" s="45">
        <v>875</v>
      </c>
      <c r="D18" s="44" t="s">
        <v>41</v>
      </c>
      <c r="E18" s="42" t="s">
        <v>43</v>
      </c>
      <c r="F18" s="42" t="s">
        <v>45</v>
      </c>
      <c r="G18" s="42" t="s">
        <v>179</v>
      </c>
      <c r="H18" s="47">
        <v>10000</v>
      </c>
      <c r="I18" s="50">
        <f t="shared" si="0"/>
        <v>10000</v>
      </c>
      <c r="K18" s="168"/>
      <c r="L18" s="168"/>
    </row>
    <row r="19" spans="1:12" s="25" customFormat="1" ht="12.75" customHeight="1" x14ac:dyDescent="0.2">
      <c r="A19" s="49" t="s">
        <v>50</v>
      </c>
      <c r="B19" s="44" t="s">
        <v>39</v>
      </c>
      <c r="C19" s="45">
        <v>875</v>
      </c>
      <c r="D19" s="44" t="s">
        <v>41</v>
      </c>
      <c r="E19" s="42" t="s">
        <v>43</v>
      </c>
      <c r="F19" s="42" t="s">
        <v>51</v>
      </c>
      <c r="G19" s="42" t="s">
        <v>52</v>
      </c>
      <c r="H19" s="47">
        <v>150000</v>
      </c>
      <c r="I19" s="50">
        <f t="shared" si="0"/>
        <v>150000</v>
      </c>
      <c r="K19" s="168"/>
      <c r="L19" s="168"/>
    </row>
    <row r="20" spans="1:12" s="25" customFormat="1" ht="12.75" customHeight="1" x14ac:dyDescent="0.2">
      <c r="A20" s="49" t="s">
        <v>53</v>
      </c>
      <c r="B20" s="44" t="s">
        <v>39</v>
      </c>
      <c r="C20" s="45">
        <v>875</v>
      </c>
      <c r="D20" s="44" t="s">
        <v>41</v>
      </c>
      <c r="E20" s="42" t="s">
        <v>43</v>
      </c>
      <c r="F20" s="42" t="s">
        <v>51</v>
      </c>
      <c r="G20" s="42" t="s">
        <v>54</v>
      </c>
      <c r="H20" s="47">
        <v>85000</v>
      </c>
      <c r="I20" s="50">
        <f t="shared" si="0"/>
        <v>85000</v>
      </c>
      <c r="K20" s="168"/>
      <c r="L20" s="168"/>
    </row>
    <row r="21" spans="1:12" s="25" customFormat="1" ht="12.75" customHeight="1" x14ac:dyDescent="0.2">
      <c r="A21" s="49" t="s">
        <v>173</v>
      </c>
      <c r="B21" s="44" t="s">
        <v>39</v>
      </c>
      <c r="C21" s="45">
        <v>875</v>
      </c>
      <c r="D21" s="44" t="s">
        <v>41</v>
      </c>
      <c r="E21" s="42" t="s">
        <v>43</v>
      </c>
      <c r="F21" s="42" t="s">
        <v>51</v>
      </c>
      <c r="G21" s="42" t="s">
        <v>172</v>
      </c>
      <c r="H21" s="47">
        <v>2620000</v>
      </c>
      <c r="I21" s="50">
        <f t="shared" si="0"/>
        <v>2620000</v>
      </c>
      <c r="K21" s="168"/>
      <c r="L21" s="168"/>
    </row>
    <row r="22" spans="1:12" s="25" customFormat="1" ht="12.75" customHeight="1" x14ac:dyDescent="0.2">
      <c r="A22" s="49" t="s">
        <v>177</v>
      </c>
      <c r="B22" s="44" t="s">
        <v>39</v>
      </c>
      <c r="C22" s="45">
        <v>875</v>
      </c>
      <c r="D22" s="44" t="s">
        <v>41</v>
      </c>
      <c r="E22" s="42" t="s">
        <v>43</v>
      </c>
      <c r="F22" s="42" t="s">
        <v>51</v>
      </c>
      <c r="G22" s="42" t="s">
        <v>178</v>
      </c>
      <c r="H22" s="47">
        <v>25000</v>
      </c>
      <c r="I22" s="50">
        <f t="shared" si="0"/>
        <v>25000</v>
      </c>
      <c r="K22" s="168"/>
      <c r="L22" s="168"/>
    </row>
    <row r="23" spans="1:12" s="25" customFormat="1" ht="12.75" customHeight="1" x14ac:dyDescent="0.2">
      <c r="A23" s="49" t="s">
        <v>174</v>
      </c>
      <c r="B23" s="44" t="s">
        <v>39</v>
      </c>
      <c r="C23" s="45">
        <v>875</v>
      </c>
      <c r="D23" s="44" t="s">
        <v>41</v>
      </c>
      <c r="E23" s="42" t="s">
        <v>43</v>
      </c>
      <c r="F23" s="42" t="s">
        <v>175</v>
      </c>
      <c r="G23" s="42" t="s">
        <v>176</v>
      </c>
      <c r="H23" s="47">
        <v>2000</v>
      </c>
      <c r="I23" s="50">
        <f t="shared" si="0"/>
        <v>2000</v>
      </c>
      <c r="K23" s="168"/>
      <c r="L23" s="168"/>
    </row>
    <row r="24" spans="1:12" s="35" customFormat="1" ht="145.5" customHeight="1" x14ac:dyDescent="0.2">
      <c r="A24" s="51" t="s">
        <v>56</v>
      </c>
      <c r="B24" s="38" t="s">
        <v>39</v>
      </c>
      <c r="C24" s="39">
        <v>875</v>
      </c>
      <c r="D24" s="38" t="s">
        <v>41</v>
      </c>
      <c r="E24" s="52" t="s">
        <v>57</v>
      </c>
      <c r="F24" s="41"/>
      <c r="G24" s="41"/>
      <c r="H24" s="53">
        <f>SUM(H25:H26)</f>
        <v>1692600</v>
      </c>
      <c r="I24" s="53">
        <f>SUM(I25:I26)</f>
        <v>1692600</v>
      </c>
      <c r="K24" s="168"/>
      <c r="L24" s="168"/>
    </row>
    <row r="25" spans="1:12" s="25" customFormat="1" ht="12.75" customHeight="1" x14ac:dyDescent="0.2">
      <c r="A25" s="49" t="s">
        <v>44</v>
      </c>
      <c r="B25" s="44" t="s">
        <v>39</v>
      </c>
      <c r="C25" s="45">
        <v>875</v>
      </c>
      <c r="D25" s="44" t="s">
        <v>41</v>
      </c>
      <c r="E25" s="44" t="s">
        <v>57</v>
      </c>
      <c r="F25" s="45">
        <v>111</v>
      </c>
      <c r="G25" s="45">
        <v>211000</v>
      </c>
      <c r="H25" s="47">
        <v>1300000</v>
      </c>
      <c r="I25" s="47">
        <f>H25</f>
        <v>1300000</v>
      </c>
      <c r="K25" s="168"/>
      <c r="L25" s="168"/>
    </row>
    <row r="26" spans="1:12" s="25" customFormat="1" ht="12.75" customHeight="1" x14ac:dyDescent="0.2">
      <c r="A26" s="49" t="s">
        <v>47</v>
      </c>
      <c r="B26" s="44" t="s">
        <v>39</v>
      </c>
      <c r="C26" s="45">
        <v>875</v>
      </c>
      <c r="D26" s="44" t="s">
        <v>41</v>
      </c>
      <c r="E26" s="44" t="s">
        <v>57</v>
      </c>
      <c r="F26" s="45">
        <v>119</v>
      </c>
      <c r="G26" s="45">
        <v>213000</v>
      </c>
      <c r="H26" s="47">
        <v>392600</v>
      </c>
      <c r="I26" s="47">
        <f>H26</f>
        <v>392600</v>
      </c>
      <c r="K26" s="168"/>
      <c r="L26" s="168"/>
    </row>
    <row r="27" spans="1:12" s="36" customFormat="1" ht="103.5" customHeight="1" x14ac:dyDescent="0.2">
      <c r="A27" s="48" t="s">
        <v>58</v>
      </c>
      <c r="B27" s="38" t="s">
        <v>39</v>
      </c>
      <c r="C27" s="39">
        <v>875</v>
      </c>
      <c r="D27" s="38" t="s">
        <v>41</v>
      </c>
      <c r="E27" s="38" t="s">
        <v>59</v>
      </c>
      <c r="F27" s="39"/>
      <c r="G27" s="39"/>
      <c r="H27" s="34">
        <f>SUM(H28)</f>
        <v>30000</v>
      </c>
      <c r="I27" s="34">
        <f>SUM(I28)</f>
        <v>30000</v>
      </c>
      <c r="K27" s="168"/>
      <c r="L27" s="168"/>
    </row>
    <row r="28" spans="1:12" s="25" customFormat="1" ht="12.75" customHeight="1" x14ac:dyDescent="0.2">
      <c r="A28" s="49" t="s">
        <v>60</v>
      </c>
      <c r="B28" s="44" t="s">
        <v>39</v>
      </c>
      <c r="C28" s="45">
        <v>875</v>
      </c>
      <c r="D28" s="44" t="s">
        <v>41</v>
      </c>
      <c r="E28" s="42" t="s">
        <v>59</v>
      </c>
      <c r="F28" s="45">
        <v>112</v>
      </c>
      <c r="G28" s="45">
        <v>214000</v>
      </c>
      <c r="H28" s="47">
        <v>30000</v>
      </c>
      <c r="I28" s="47">
        <f>H28</f>
        <v>30000</v>
      </c>
      <c r="K28" s="168"/>
      <c r="L28" s="168"/>
    </row>
    <row r="29" spans="1:12" s="36" customFormat="1" ht="115.5" customHeight="1" x14ac:dyDescent="0.2">
      <c r="A29" s="54" t="s">
        <v>88</v>
      </c>
      <c r="B29" s="38" t="s">
        <v>39</v>
      </c>
      <c r="C29" s="39">
        <v>875</v>
      </c>
      <c r="D29" s="38" t="s">
        <v>41</v>
      </c>
      <c r="E29" s="55" t="s">
        <v>89</v>
      </c>
      <c r="F29" s="39"/>
      <c r="G29" s="39"/>
      <c r="H29" s="34">
        <f>SUM(H30)</f>
        <v>1320000</v>
      </c>
      <c r="I29" s="34">
        <f>SUM(I30)</f>
        <v>1320000</v>
      </c>
      <c r="K29" s="168"/>
      <c r="L29" s="168"/>
    </row>
    <row r="30" spans="1:12" s="25" customFormat="1" ht="12.75" customHeight="1" x14ac:dyDescent="0.2">
      <c r="A30" s="49" t="s">
        <v>90</v>
      </c>
      <c r="B30" s="44" t="s">
        <v>39</v>
      </c>
      <c r="C30" s="45">
        <v>875</v>
      </c>
      <c r="D30" s="44" t="s">
        <v>41</v>
      </c>
      <c r="E30" s="42" t="s">
        <v>89</v>
      </c>
      <c r="F30" s="45">
        <v>247</v>
      </c>
      <c r="G30" s="45">
        <v>223000</v>
      </c>
      <c r="H30" s="47">
        <v>1320000</v>
      </c>
      <c r="I30" s="47">
        <f>H30</f>
        <v>1320000</v>
      </c>
      <c r="K30" s="168"/>
      <c r="L30" s="168"/>
    </row>
    <row r="31" spans="1:12" s="36" customFormat="1" ht="91.5" customHeight="1" x14ac:dyDescent="0.2">
      <c r="A31" s="48" t="s">
        <v>61</v>
      </c>
      <c r="B31" s="38" t="s">
        <v>39</v>
      </c>
      <c r="C31" s="39">
        <v>875</v>
      </c>
      <c r="D31" s="55" t="s">
        <v>41</v>
      </c>
      <c r="E31" s="55" t="s">
        <v>62</v>
      </c>
      <c r="F31" s="39"/>
      <c r="G31" s="39"/>
      <c r="H31" s="34">
        <f>SUM(H32)</f>
        <v>1595000</v>
      </c>
      <c r="I31" s="34">
        <f>SUM(I32)</f>
        <v>1595000</v>
      </c>
      <c r="K31" s="168"/>
      <c r="L31" s="168"/>
    </row>
    <row r="32" spans="1:12" s="25" customFormat="1" ht="12.75" customHeight="1" x14ac:dyDescent="0.2">
      <c r="A32" s="49" t="s">
        <v>55</v>
      </c>
      <c r="B32" s="44" t="s">
        <v>39</v>
      </c>
      <c r="C32" s="45">
        <v>875</v>
      </c>
      <c r="D32" s="42" t="s">
        <v>41</v>
      </c>
      <c r="E32" s="42" t="s">
        <v>62</v>
      </c>
      <c r="F32" s="45">
        <v>244</v>
      </c>
      <c r="G32" s="45">
        <v>342000</v>
      </c>
      <c r="H32" s="47">
        <v>1595000</v>
      </c>
      <c r="I32" s="47">
        <f>H32</f>
        <v>1595000</v>
      </c>
      <c r="K32" s="168"/>
      <c r="L32" s="168"/>
    </row>
    <row r="33" spans="1:12" s="36" customFormat="1" ht="97.5" customHeight="1" x14ac:dyDescent="0.2">
      <c r="A33" s="48" t="s">
        <v>63</v>
      </c>
      <c r="B33" s="38" t="s">
        <v>39</v>
      </c>
      <c r="C33" s="39">
        <v>875</v>
      </c>
      <c r="D33" s="55" t="s">
        <v>41</v>
      </c>
      <c r="E33" s="55" t="s">
        <v>64</v>
      </c>
      <c r="F33" s="39"/>
      <c r="G33" s="39"/>
      <c r="H33" s="34">
        <f>SUM(H34)</f>
        <v>350000</v>
      </c>
      <c r="I33" s="34">
        <f>SUM(I34)</f>
        <v>350000</v>
      </c>
      <c r="K33" s="168"/>
      <c r="L33" s="168"/>
    </row>
    <row r="34" spans="1:12" s="25" customFormat="1" ht="12.75" customHeight="1" x14ac:dyDescent="0.2">
      <c r="A34" s="45"/>
      <c r="B34" s="44" t="s">
        <v>39</v>
      </c>
      <c r="C34" s="45">
        <v>875</v>
      </c>
      <c r="D34" s="42" t="s">
        <v>41</v>
      </c>
      <c r="E34" s="42" t="s">
        <v>64</v>
      </c>
      <c r="F34" s="42" t="s">
        <v>181</v>
      </c>
      <c r="G34" s="42" t="s">
        <v>65</v>
      </c>
      <c r="H34" s="47">
        <v>350000</v>
      </c>
      <c r="I34" s="47">
        <f>H34</f>
        <v>350000</v>
      </c>
      <c r="K34" s="168"/>
      <c r="L34" s="168"/>
    </row>
    <row r="35" spans="1:12" s="36" customFormat="1" ht="29.25" customHeight="1" x14ac:dyDescent="0.2">
      <c r="A35" s="37" t="s">
        <v>66</v>
      </c>
      <c r="B35" s="38" t="s">
        <v>67</v>
      </c>
      <c r="C35" s="39">
        <v>875</v>
      </c>
      <c r="D35" s="40"/>
      <c r="E35" s="40"/>
      <c r="F35" s="39"/>
      <c r="G35" s="39"/>
      <c r="H35" s="34">
        <f>H37+H46+H57</f>
        <v>9713672</v>
      </c>
      <c r="I35" s="34">
        <f>I37+I46+I57</f>
        <v>9713672</v>
      </c>
      <c r="K35" s="168"/>
      <c r="L35" s="168"/>
    </row>
    <row r="36" spans="1:12" s="36" customFormat="1" x14ac:dyDescent="0.2">
      <c r="A36" s="41" t="s">
        <v>40</v>
      </c>
      <c r="B36" s="38" t="s">
        <v>67</v>
      </c>
      <c r="C36" s="39">
        <v>875</v>
      </c>
      <c r="D36" s="40" t="s">
        <v>41</v>
      </c>
      <c r="E36" s="40"/>
      <c r="F36" s="39"/>
      <c r="G36" s="39"/>
      <c r="H36" s="34"/>
      <c r="I36" s="34"/>
      <c r="K36" s="168"/>
      <c r="L36" s="168"/>
    </row>
    <row r="37" spans="1:12" s="36" customFormat="1" ht="168" customHeight="1" x14ac:dyDescent="0.2">
      <c r="A37" s="48" t="s">
        <v>68</v>
      </c>
      <c r="B37" s="38" t="s">
        <v>67</v>
      </c>
      <c r="C37" s="39">
        <v>875</v>
      </c>
      <c r="D37" s="55" t="s">
        <v>41</v>
      </c>
      <c r="E37" s="55" t="s">
        <v>69</v>
      </c>
      <c r="F37" s="39"/>
      <c r="G37" s="39"/>
      <c r="H37" s="34">
        <f>SUM(H38:H45)</f>
        <v>3156372</v>
      </c>
      <c r="I37" s="34">
        <f>SUM(I38:I45)</f>
        <v>3156372</v>
      </c>
      <c r="K37" s="168"/>
      <c r="L37" s="168"/>
    </row>
    <row r="38" spans="1:12" s="25" customFormat="1" ht="12.75" customHeight="1" x14ac:dyDescent="0.2">
      <c r="A38" s="49" t="s">
        <v>44</v>
      </c>
      <c r="B38" s="44" t="s">
        <v>67</v>
      </c>
      <c r="C38" s="45">
        <v>875</v>
      </c>
      <c r="D38" s="42" t="s">
        <v>41</v>
      </c>
      <c r="E38" s="42" t="s">
        <v>69</v>
      </c>
      <c r="F38" s="42" t="s">
        <v>45</v>
      </c>
      <c r="G38" s="42" t="s">
        <v>46</v>
      </c>
      <c r="H38" s="47">
        <v>2286000</v>
      </c>
      <c r="I38" s="47">
        <f t="shared" ref="I38:I45" si="1">H38</f>
        <v>2286000</v>
      </c>
      <c r="K38" s="168"/>
      <c r="L38" s="168"/>
    </row>
    <row r="39" spans="1:12" s="25" customFormat="1" ht="12.75" customHeight="1" x14ac:dyDescent="0.2">
      <c r="A39" s="49" t="s">
        <v>60</v>
      </c>
      <c r="B39" s="44" t="s">
        <v>67</v>
      </c>
      <c r="C39" s="45">
        <v>875</v>
      </c>
      <c r="D39" s="42" t="s">
        <v>41</v>
      </c>
      <c r="E39" s="42" t="s">
        <v>69</v>
      </c>
      <c r="F39" s="42" t="s">
        <v>70</v>
      </c>
      <c r="G39" s="42" t="s">
        <v>182</v>
      </c>
      <c r="H39" s="47">
        <v>50000</v>
      </c>
      <c r="I39" s="47">
        <f t="shared" si="1"/>
        <v>50000</v>
      </c>
      <c r="K39" s="168"/>
      <c r="L39" s="168"/>
    </row>
    <row r="40" spans="1:12" s="25" customFormat="1" ht="12.75" customHeight="1" x14ac:dyDescent="0.2">
      <c r="A40" s="49" t="s">
        <v>47</v>
      </c>
      <c r="B40" s="44" t="s">
        <v>67</v>
      </c>
      <c r="C40" s="45">
        <v>875</v>
      </c>
      <c r="D40" s="42" t="s">
        <v>41</v>
      </c>
      <c r="E40" s="42" t="s">
        <v>69</v>
      </c>
      <c r="F40" s="42" t="s">
        <v>48</v>
      </c>
      <c r="G40" s="42" t="s">
        <v>49</v>
      </c>
      <c r="H40" s="47">
        <v>690372</v>
      </c>
      <c r="I40" s="47">
        <f t="shared" si="1"/>
        <v>690372</v>
      </c>
      <c r="K40" s="168"/>
      <c r="L40" s="168"/>
    </row>
    <row r="41" spans="1:12" s="25" customFormat="1" ht="12.75" customHeight="1" x14ac:dyDescent="0.2">
      <c r="A41" s="49" t="s">
        <v>50</v>
      </c>
      <c r="B41" s="44" t="s">
        <v>67</v>
      </c>
      <c r="C41" s="45">
        <v>875</v>
      </c>
      <c r="D41" s="42" t="s">
        <v>41</v>
      </c>
      <c r="E41" s="42" t="s">
        <v>69</v>
      </c>
      <c r="F41" s="42" t="s">
        <v>51</v>
      </c>
      <c r="G41" s="42" t="s">
        <v>52</v>
      </c>
      <c r="H41" s="47">
        <v>25000</v>
      </c>
      <c r="I41" s="47">
        <f t="shared" si="1"/>
        <v>25000</v>
      </c>
      <c r="K41" s="168"/>
      <c r="L41" s="168"/>
    </row>
    <row r="42" spans="1:12" s="25" customFormat="1" ht="12.75" customHeight="1" x14ac:dyDescent="0.2">
      <c r="A42" s="49" t="s">
        <v>53</v>
      </c>
      <c r="B42" s="44" t="s">
        <v>67</v>
      </c>
      <c r="C42" s="45">
        <v>875</v>
      </c>
      <c r="D42" s="42" t="s">
        <v>41</v>
      </c>
      <c r="E42" s="42" t="s">
        <v>69</v>
      </c>
      <c r="F42" s="42" t="s">
        <v>51</v>
      </c>
      <c r="G42" s="42" t="s">
        <v>54</v>
      </c>
      <c r="H42" s="47">
        <v>30000</v>
      </c>
      <c r="I42" s="47">
        <f t="shared" si="1"/>
        <v>30000</v>
      </c>
      <c r="K42" s="168"/>
      <c r="L42" s="168"/>
    </row>
    <row r="43" spans="1:12" s="25" customFormat="1" ht="12.75" customHeight="1" x14ac:dyDescent="0.2">
      <c r="A43" s="49" t="s">
        <v>180</v>
      </c>
      <c r="B43" s="44" t="s">
        <v>67</v>
      </c>
      <c r="C43" s="45">
        <v>875</v>
      </c>
      <c r="D43" s="42" t="s">
        <v>41</v>
      </c>
      <c r="E43" s="42" t="s">
        <v>69</v>
      </c>
      <c r="F43" s="42" t="s">
        <v>45</v>
      </c>
      <c r="G43" s="42" t="s">
        <v>179</v>
      </c>
      <c r="H43" s="47">
        <v>10000</v>
      </c>
      <c r="I43" s="47">
        <f t="shared" si="1"/>
        <v>10000</v>
      </c>
      <c r="K43" s="168"/>
      <c r="L43" s="168"/>
    </row>
    <row r="44" spans="1:12" s="25" customFormat="1" x14ac:dyDescent="0.2">
      <c r="A44" s="49" t="s">
        <v>71</v>
      </c>
      <c r="B44" s="44" t="s">
        <v>67</v>
      </c>
      <c r="C44" s="45">
        <v>875</v>
      </c>
      <c r="D44" s="42" t="s">
        <v>41</v>
      </c>
      <c r="E44" s="42" t="s">
        <v>69</v>
      </c>
      <c r="F44" s="42" t="s">
        <v>51</v>
      </c>
      <c r="G44" s="42" t="s">
        <v>72</v>
      </c>
      <c r="H44" s="47">
        <v>35000</v>
      </c>
      <c r="I44" s="47">
        <f t="shared" si="1"/>
        <v>35000</v>
      </c>
      <c r="K44" s="168"/>
      <c r="L44" s="168"/>
    </row>
    <row r="45" spans="1:12" s="25" customFormat="1" ht="12.75" customHeight="1" x14ac:dyDescent="0.2">
      <c r="A45" s="49" t="s">
        <v>55</v>
      </c>
      <c r="B45" s="44" t="s">
        <v>67</v>
      </c>
      <c r="C45" s="45">
        <v>875</v>
      </c>
      <c r="D45" s="42" t="s">
        <v>41</v>
      </c>
      <c r="E45" s="42" t="s">
        <v>69</v>
      </c>
      <c r="F45" s="42" t="s">
        <v>51</v>
      </c>
      <c r="G45" s="42" t="s">
        <v>178</v>
      </c>
      <c r="H45" s="47">
        <v>30000</v>
      </c>
      <c r="I45" s="47">
        <f t="shared" si="1"/>
        <v>30000</v>
      </c>
      <c r="K45" s="168"/>
      <c r="L45" s="168"/>
    </row>
    <row r="46" spans="1:12" s="36" customFormat="1" ht="132" customHeight="1" x14ac:dyDescent="0.2">
      <c r="A46" s="48" t="s">
        <v>73</v>
      </c>
      <c r="B46" s="38" t="s">
        <v>67</v>
      </c>
      <c r="C46" s="39">
        <v>875</v>
      </c>
      <c r="D46" s="55" t="s">
        <v>41</v>
      </c>
      <c r="E46" s="55" t="s">
        <v>74</v>
      </c>
      <c r="F46" s="39"/>
      <c r="G46" s="39"/>
      <c r="H46" s="34">
        <f>SUM(H47:H55)</f>
        <v>6500000</v>
      </c>
      <c r="I46" s="34">
        <f>SUM(I47:I55)</f>
        <v>6500000</v>
      </c>
      <c r="K46" s="168"/>
      <c r="L46" s="168"/>
    </row>
    <row r="47" spans="1:12" s="25" customFormat="1" ht="12.75" customHeight="1" x14ac:dyDescent="0.2">
      <c r="A47" s="49" t="s">
        <v>44</v>
      </c>
      <c r="B47" s="44" t="s">
        <v>67</v>
      </c>
      <c r="C47" s="45">
        <v>875</v>
      </c>
      <c r="D47" s="42" t="s">
        <v>41</v>
      </c>
      <c r="E47" s="42" t="s">
        <v>74</v>
      </c>
      <c r="F47" s="42" t="s">
        <v>45</v>
      </c>
      <c r="G47" s="42" t="s">
        <v>46</v>
      </c>
      <c r="H47" s="47">
        <v>4700000</v>
      </c>
      <c r="I47" s="47">
        <f>H47</f>
        <v>4700000</v>
      </c>
      <c r="K47" s="168"/>
      <c r="L47" s="168"/>
    </row>
    <row r="48" spans="1:12" s="25" customFormat="1" ht="12.75" customHeight="1" x14ac:dyDescent="0.2">
      <c r="A48" s="49" t="s">
        <v>60</v>
      </c>
      <c r="B48" s="44" t="s">
        <v>67</v>
      </c>
      <c r="C48" s="45">
        <v>875</v>
      </c>
      <c r="D48" s="42" t="s">
        <v>41</v>
      </c>
      <c r="E48" s="42" t="s">
        <v>74</v>
      </c>
      <c r="F48" s="42" t="s">
        <v>70</v>
      </c>
      <c r="G48" s="42" t="s">
        <v>182</v>
      </c>
      <c r="H48" s="47">
        <v>50000</v>
      </c>
      <c r="I48" s="47">
        <f t="shared" ref="I48:I55" si="2">H48</f>
        <v>50000</v>
      </c>
      <c r="K48" s="168"/>
      <c r="L48" s="168"/>
    </row>
    <row r="49" spans="1:12" s="25" customFormat="1" ht="12.75" customHeight="1" x14ac:dyDescent="0.2">
      <c r="A49" s="49" t="s">
        <v>47</v>
      </c>
      <c r="B49" s="44" t="s">
        <v>67</v>
      </c>
      <c r="C49" s="45">
        <v>875</v>
      </c>
      <c r="D49" s="42" t="s">
        <v>41</v>
      </c>
      <c r="E49" s="42" t="s">
        <v>74</v>
      </c>
      <c r="F49" s="42" t="s">
        <v>48</v>
      </c>
      <c r="G49" s="42" t="s">
        <v>49</v>
      </c>
      <c r="H49" s="47">
        <v>1419400</v>
      </c>
      <c r="I49" s="47">
        <f t="shared" si="2"/>
        <v>1419400</v>
      </c>
      <c r="K49" s="168"/>
      <c r="L49" s="168"/>
    </row>
    <row r="50" spans="1:12" s="25" customFormat="1" ht="12.75" customHeight="1" x14ac:dyDescent="0.2">
      <c r="A50" s="49" t="s">
        <v>0</v>
      </c>
      <c r="B50" s="44" t="s">
        <v>67</v>
      </c>
      <c r="C50" s="45">
        <v>875</v>
      </c>
      <c r="D50" s="42" t="s">
        <v>41</v>
      </c>
      <c r="E50" s="42" t="s">
        <v>74</v>
      </c>
      <c r="F50" s="42" t="s">
        <v>51</v>
      </c>
      <c r="G50" s="42" t="s">
        <v>75</v>
      </c>
      <c r="H50" s="47">
        <v>40000</v>
      </c>
      <c r="I50" s="47">
        <f t="shared" si="2"/>
        <v>40000</v>
      </c>
      <c r="K50" s="168"/>
      <c r="L50" s="168"/>
    </row>
    <row r="51" spans="1:12" s="25" customFormat="1" ht="12.75" customHeight="1" x14ac:dyDescent="0.2">
      <c r="A51" s="49" t="s">
        <v>50</v>
      </c>
      <c r="B51" s="44" t="s">
        <v>67</v>
      </c>
      <c r="C51" s="45">
        <v>875</v>
      </c>
      <c r="D51" s="44" t="s">
        <v>41</v>
      </c>
      <c r="E51" s="42" t="s">
        <v>74</v>
      </c>
      <c r="F51" s="42" t="s">
        <v>51</v>
      </c>
      <c r="G51" s="42" t="s">
        <v>52</v>
      </c>
      <c r="H51" s="47">
        <v>10000</v>
      </c>
      <c r="I51" s="50">
        <f t="shared" si="2"/>
        <v>10000</v>
      </c>
      <c r="K51" s="168"/>
      <c r="L51" s="168"/>
    </row>
    <row r="52" spans="1:12" s="25" customFormat="1" ht="12.75" customHeight="1" x14ac:dyDescent="0.2">
      <c r="A52" s="49" t="s">
        <v>53</v>
      </c>
      <c r="B52" s="44" t="s">
        <v>67</v>
      </c>
      <c r="C52" s="45">
        <v>875</v>
      </c>
      <c r="D52" s="42" t="s">
        <v>41</v>
      </c>
      <c r="E52" s="42" t="s">
        <v>74</v>
      </c>
      <c r="F52" s="42" t="s">
        <v>51</v>
      </c>
      <c r="G52" s="42" t="s">
        <v>54</v>
      </c>
      <c r="H52" s="47">
        <v>80000</v>
      </c>
      <c r="I52" s="47">
        <f t="shared" si="2"/>
        <v>80000</v>
      </c>
      <c r="K52" s="168"/>
      <c r="L52" s="168"/>
    </row>
    <row r="53" spans="1:12" s="25" customFormat="1" ht="12.75" customHeight="1" x14ac:dyDescent="0.2">
      <c r="A53" s="49" t="s">
        <v>180</v>
      </c>
      <c r="B53" s="44" t="s">
        <v>67</v>
      </c>
      <c r="C53" s="45">
        <v>875</v>
      </c>
      <c r="D53" s="42" t="s">
        <v>41</v>
      </c>
      <c r="E53" s="42" t="s">
        <v>74</v>
      </c>
      <c r="F53" s="42" t="s">
        <v>45</v>
      </c>
      <c r="G53" s="42" t="s">
        <v>179</v>
      </c>
      <c r="H53" s="47">
        <v>30000</v>
      </c>
      <c r="I53" s="47">
        <f t="shared" si="2"/>
        <v>30000</v>
      </c>
      <c r="K53" s="168"/>
      <c r="L53" s="168"/>
    </row>
    <row r="54" spans="1:12" s="25" customFormat="1" x14ac:dyDescent="0.2">
      <c r="A54" s="49" t="s">
        <v>71</v>
      </c>
      <c r="B54" s="44" t="s">
        <v>67</v>
      </c>
      <c r="C54" s="45">
        <v>875</v>
      </c>
      <c r="D54" s="42" t="s">
        <v>41</v>
      </c>
      <c r="E54" s="42" t="s">
        <v>74</v>
      </c>
      <c r="F54" s="42" t="s">
        <v>51</v>
      </c>
      <c r="G54" s="42" t="s">
        <v>72</v>
      </c>
      <c r="H54" s="47">
        <v>80000</v>
      </c>
      <c r="I54" s="47">
        <f t="shared" si="2"/>
        <v>80000</v>
      </c>
      <c r="K54" s="168"/>
      <c r="L54" s="168"/>
    </row>
    <row r="55" spans="1:12" s="25" customFormat="1" ht="12.75" customHeight="1" x14ac:dyDescent="0.2">
      <c r="A55" s="49" t="s">
        <v>55</v>
      </c>
      <c r="B55" s="44" t="s">
        <v>67</v>
      </c>
      <c r="C55" s="45">
        <v>875</v>
      </c>
      <c r="D55" s="42" t="s">
        <v>41</v>
      </c>
      <c r="E55" s="42" t="s">
        <v>74</v>
      </c>
      <c r="F55" s="62" t="s">
        <v>51</v>
      </c>
      <c r="G55" s="61" t="s">
        <v>178</v>
      </c>
      <c r="H55" s="63">
        <v>90600</v>
      </c>
      <c r="I55" s="47">
        <f t="shared" si="2"/>
        <v>90600</v>
      </c>
      <c r="K55" s="168"/>
      <c r="L55" s="168"/>
    </row>
    <row r="56" spans="1:12" s="36" customFormat="1" ht="12.75" customHeight="1" x14ac:dyDescent="0.2">
      <c r="A56" s="56" t="s">
        <v>93</v>
      </c>
      <c r="B56" s="38" t="s">
        <v>67</v>
      </c>
      <c r="C56" s="39">
        <v>875</v>
      </c>
      <c r="D56" s="40" t="s">
        <v>91</v>
      </c>
      <c r="E56" s="57"/>
      <c r="F56" s="58"/>
      <c r="G56" s="57"/>
      <c r="H56" s="59"/>
      <c r="I56" s="59"/>
      <c r="K56" s="168"/>
      <c r="L56" s="168"/>
    </row>
    <row r="57" spans="1:12" s="36" customFormat="1" ht="147" customHeight="1" x14ac:dyDescent="0.2">
      <c r="A57" s="54" t="s">
        <v>94</v>
      </c>
      <c r="B57" s="38" t="s">
        <v>67</v>
      </c>
      <c r="C57" s="39">
        <v>875</v>
      </c>
      <c r="D57" s="55" t="s">
        <v>91</v>
      </c>
      <c r="E57" s="60" t="s">
        <v>92</v>
      </c>
      <c r="F57" s="58"/>
      <c r="G57" s="57"/>
      <c r="H57" s="59">
        <f>SUM(H58)</f>
        <v>57300</v>
      </c>
      <c r="I57" s="59">
        <f>SUM(I58)</f>
        <v>57300</v>
      </c>
      <c r="K57" s="168"/>
      <c r="L57" s="168"/>
    </row>
    <row r="58" spans="1:12" s="25" customFormat="1" ht="12.75" customHeight="1" x14ac:dyDescent="0.2">
      <c r="A58" s="49" t="s">
        <v>55</v>
      </c>
      <c r="B58" s="44" t="s">
        <v>67</v>
      </c>
      <c r="C58" s="45">
        <v>875</v>
      </c>
      <c r="D58" s="42" t="s">
        <v>91</v>
      </c>
      <c r="E58" s="61" t="s">
        <v>92</v>
      </c>
      <c r="F58" s="62" t="s">
        <v>51</v>
      </c>
      <c r="G58" s="61" t="s">
        <v>183</v>
      </c>
      <c r="H58" s="63">
        <v>57300</v>
      </c>
      <c r="I58" s="63">
        <f>H58</f>
        <v>57300</v>
      </c>
      <c r="K58" s="168"/>
      <c r="L58" s="168"/>
    </row>
    <row r="59" spans="1:12" s="25" customFormat="1" ht="12.75" customHeight="1" x14ac:dyDescent="0.2">
      <c r="A59" s="238" t="s">
        <v>76</v>
      </c>
      <c r="B59" s="238"/>
      <c r="C59" s="64"/>
      <c r="D59" s="64"/>
      <c r="E59" s="64"/>
      <c r="F59" s="65"/>
      <c r="G59" s="64"/>
      <c r="H59" s="66">
        <f>H46+H37+H33+H31+H27+H24+H15+H29+H57</f>
        <v>18602322</v>
      </c>
      <c r="I59" s="66">
        <f>I46+I37+I33+I31+I27+I24+I15+I29+I57</f>
        <v>18602322</v>
      </c>
      <c r="K59" s="168"/>
      <c r="L59" s="168"/>
    </row>
    <row r="60" spans="1:12" s="25" customFormat="1" ht="13.5" customHeight="1" x14ac:dyDescent="0.2">
      <c r="B60" s="26"/>
      <c r="G60" s="67"/>
      <c r="H60" s="239">
        <f>H59-H12</f>
        <v>0</v>
      </c>
      <c r="I60" s="240"/>
    </row>
    <row r="61" spans="1:12" s="25" customFormat="1" ht="14.25" customHeight="1" x14ac:dyDescent="0.2">
      <c r="A61" s="68" t="s">
        <v>77</v>
      </c>
      <c r="B61" s="26"/>
    </row>
    <row r="62" spans="1:12" s="25" customFormat="1" ht="12.75" customHeight="1" x14ac:dyDescent="0.2">
      <c r="A62" s="69" t="s">
        <v>78</v>
      </c>
      <c r="B62" s="241" t="s">
        <v>79</v>
      </c>
      <c r="C62" s="241"/>
      <c r="D62" s="68"/>
      <c r="E62" s="70"/>
      <c r="F62" s="70"/>
      <c r="G62" s="68"/>
      <c r="H62" s="241" t="s">
        <v>95</v>
      </c>
      <c r="I62" s="241"/>
    </row>
    <row r="63" spans="1:12" s="25" customFormat="1" ht="18" customHeight="1" x14ac:dyDescent="0.2">
      <c r="A63" s="69" t="s">
        <v>80</v>
      </c>
      <c r="B63" s="242" t="s">
        <v>81</v>
      </c>
      <c r="C63" s="242"/>
      <c r="D63" s="68"/>
      <c r="E63" s="242" t="s">
        <v>82</v>
      </c>
      <c r="F63" s="242"/>
      <c r="G63" s="68"/>
      <c r="H63" s="242" t="s">
        <v>83</v>
      </c>
      <c r="I63" s="242"/>
    </row>
    <row r="64" spans="1:12" s="25" customFormat="1" ht="12" customHeight="1" x14ac:dyDescent="0.2">
      <c r="A64" s="69" t="s">
        <v>84</v>
      </c>
      <c r="B64" s="70"/>
      <c r="C64" s="70"/>
      <c r="E64" s="241" t="s">
        <v>85</v>
      </c>
      <c r="F64" s="241"/>
    </row>
    <row r="65" spans="1:10" s="25" customFormat="1" ht="12" customHeight="1" x14ac:dyDescent="0.2">
      <c r="A65" s="69"/>
      <c r="B65" s="242" t="s">
        <v>82</v>
      </c>
      <c r="C65" s="242"/>
      <c r="D65" s="68"/>
      <c r="E65" s="242" t="s">
        <v>83</v>
      </c>
      <c r="F65" s="242"/>
    </row>
    <row r="66" spans="1:10" s="25" customFormat="1" ht="9.75" customHeight="1" x14ac:dyDescent="0.2">
      <c r="A66" s="69"/>
      <c r="B66" s="71"/>
      <c r="C66" s="72"/>
      <c r="D66" s="72"/>
      <c r="E66" s="72"/>
      <c r="F66" s="72"/>
    </row>
    <row r="67" spans="1:10" s="25" customFormat="1" ht="12" customHeight="1" x14ac:dyDescent="0.2">
      <c r="A67" s="69" t="s">
        <v>86</v>
      </c>
      <c r="B67" s="241" t="s">
        <v>87</v>
      </c>
      <c r="C67" s="241"/>
      <c r="D67" s="68"/>
      <c r="E67" s="70"/>
      <c r="F67" s="70"/>
      <c r="G67" s="68"/>
      <c r="H67" s="241" t="s">
        <v>184</v>
      </c>
      <c r="I67" s="241"/>
      <c r="J67" s="73"/>
    </row>
    <row r="68" spans="1:10" s="25" customFormat="1" x14ac:dyDescent="0.2">
      <c r="A68" s="69"/>
      <c r="B68" s="242" t="s">
        <v>81</v>
      </c>
      <c r="C68" s="242"/>
      <c r="D68" s="68"/>
      <c r="E68" s="242" t="s">
        <v>82</v>
      </c>
      <c r="F68" s="242"/>
      <c r="G68" s="68"/>
      <c r="H68" s="242" t="s">
        <v>83</v>
      </c>
      <c r="I68" s="242"/>
    </row>
    <row r="69" spans="1:10" s="25" customFormat="1" ht="13.5" customHeight="1" x14ac:dyDescent="0.2">
      <c r="A69" s="243" t="s">
        <v>185</v>
      </c>
      <c r="B69" s="243"/>
      <c r="C69" s="243"/>
    </row>
    <row r="70" spans="1:10" s="25" customFormat="1" ht="11.25" customHeight="1" x14ac:dyDescent="0.2">
      <c r="B70" s="26"/>
    </row>
  </sheetData>
  <mergeCells count="28">
    <mergeCell ref="B67:C67"/>
    <mergeCell ref="A69:C69"/>
    <mergeCell ref="H67:I67"/>
    <mergeCell ref="B68:C68"/>
    <mergeCell ref="E68:F68"/>
    <mergeCell ref="H68:I68"/>
    <mergeCell ref="B63:C63"/>
    <mergeCell ref="E63:F63"/>
    <mergeCell ref="H63:I63"/>
    <mergeCell ref="E64:F64"/>
    <mergeCell ref="B65:C65"/>
    <mergeCell ref="E65:F65"/>
    <mergeCell ref="H11:I11"/>
    <mergeCell ref="A59:B59"/>
    <mergeCell ref="H60:I60"/>
    <mergeCell ref="B62:C62"/>
    <mergeCell ref="H62:I62"/>
    <mergeCell ref="A5:I5"/>
    <mergeCell ref="A6:G6"/>
    <mergeCell ref="A8:A10"/>
    <mergeCell ref="B8:B10"/>
    <mergeCell ref="C8:G8"/>
    <mergeCell ref="H8:I9"/>
    <mergeCell ref="C9:C10"/>
    <mergeCell ref="D9:D10"/>
    <mergeCell ref="E9:E10"/>
    <mergeCell ref="F9:F10"/>
    <mergeCell ref="G9:G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2" fitToHeight="2" orientation="portrait" r:id="rId1"/>
  <headerFooter alignWithMargins="0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zoomScaleNormal="100" workbookViewId="0">
      <pane xSplit="6" ySplit="3" topLeftCell="G34" activePane="bottomRight" state="frozen"/>
      <selection pane="topRight" activeCell="G1" sqref="G1"/>
      <selection pane="bottomLeft" activeCell="A4" sqref="A4"/>
      <selection pane="bottomRight" activeCell="J27" sqref="J27"/>
    </sheetView>
  </sheetViews>
  <sheetFormatPr defaultColWidth="9.140625" defaultRowHeight="15.75" x14ac:dyDescent="0.25"/>
  <cols>
    <col min="1" max="1" width="6.42578125" style="125" customWidth="1"/>
    <col min="2" max="2" width="57.5703125" style="1" customWidth="1"/>
    <col min="3" max="3" width="8.7109375" style="126" customWidth="1"/>
    <col min="4" max="4" width="13.140625" style="127" customWidth="1"/>
    <col min="5" max="5" width="15.5703125" style="127" customWidth="1"/>
    <col min="6" max="6" width="14.140625" style="1" customWidth="1"/>
    <col min="7" max="7" width="15.28515625" style="78" customWidth="1"/>
    <col min="8" max="8" width="14.42578125" style="108" customWidth="1"/>
    <col min="9" max="9" width="12.42578125" style="79" bestFit="1" customWidth="1"/>
    <col min="10" max="10" width="15.42578125" style="79" customWidth="1"/>
    <col min="11" max="13" width="9.140625" style="79"/>
    <col min="14" max="16384" width="9.140625" style="1"/>
  </cols>
  <sheetData>
    <row r="1" spans="1:13" ht="15" customHeight="1" x14ac:dyDescent="0.25">
      <c r="A1" s="247" t="s">
        <v>190</v>
      </c>
      <c r="B1" s="247"/>
      <c r="C1" s="247"/>
      <c r="D1" s="247"/>
      <c r="E1" s="247"/>
      <c r="F1" s="247"/>
    </row>
    <row r="2" spans="1:13" ht="21.75" customHeight="1" x14ac:dyDescent="0.25">
      <c r="A2" s="248"/>
      <c r="B2" s="248"/>
      <c r="C2" s="248"/>
      <c r="D2" s="248"/>
      <c r="E2" s="248"/>
      <c r="F2" s="248"/>
    </row>
    <row r="3" spans="1:13" s="85" customFormat="1" ht="30.75" customHeight="1" x14ac:dyDescent="0.2">
      <c r="A3" s="80" t="s">
        <v>141</v>
      </c>
      <c r="B3" s="81" t="s">
        <v>99</v>
      </c>
      <c r="C3" s="81" t="s">
        <v>142</v>
      </c>
      <c r="D3" s="82" t="s">
        <v>143</v>
      </c>
      <c r="E3" s="82" t="s">
        <v>144</v>
      </c>
      <c r="F3" s="81" t="s">
        <v>145</v>
      </c>
      <c r="G3" s="83"/>
      <c r="H3" s="140"/>
      <c r="I3" s="84"/>
      <c r="J3" s="84"/>
      <c r="K3" s="84"/>
      <c r="L3" s="84"/>
      <c r="M3" s="84"/>
    </row>
    <row r="4" spans="1:13" ht="30.75" customHeight="1" x14ac:dyDescent="0.25">
      <c r="A4" s="249">
        <v>214</v>
      </c>
      <c r="B4" s="86" t="s">
        <v>106</v>
      </c>
      <c r="C4" s="75"/>
      <c r="D4" s="87"/>
      <c r="E4" s="87"/>
      <c r="F4" s="75"/>
    </row>
    <row r="5" spans="1:13" x14ac:dyDescent="0.25">
      <c r="A5" s="249"/>
      <c r="B5" s="88" t="s">
        <v>146</v>
      </c>
      <c r="C5" s="89">
        <v>1</v>
      </c>
      <c r="D5" s="90">
        <v>30000</v>
      </c>
      <c r="E5" s="90">
        <f>D5*C5</f>
        <v>30000</v>
      </c>
      <c r="F5" s="89"/>
      <c r="J5" s="128">
        <f>D5*C5-E5</f>
        <v>0</v>
      </c>
    </row>
    <row r="6" spans="1:13" s="92" customFormat="1" x14ac:dyDescent="0.25">
      <c r="A6" s="249"/>
      <c r="B6" s="201" t="s">
        <v>103</v>
      </c>
      <c r="C6" s="202"/>
      <c r="D6" s="203"/>
      <c r="E6" s="203">
        <f>SUM(E5)</f>
        <v>30000</v>
      </c>
      <c r="F6" s="91"/>
      <c r="G6" s="78">
        <v>30000</v>
      </c>
      <c r="H6" s="131">
        <f>G6-E6</f>
        <v>0</v>
      </c>
      <c r="I6" s="79"/>
      <c r="J6" s="128"/>
      <c r="K6" s="79"/>
      <c r="L6" s="79"/>
      <c r="M6" s="79"/>
    </row>
    <row r="7" spans="1:13" x14ac:dyDescent="0.25">
      <c r="A7" s="249">
        <v>225</v>
      </c>
      <c r="B7" s="93" t="s">
        <v>107</v>
      </c>
      <c r="C7" s="75"/>
      <c r="D7" s="94"/>
      <c r="E7" s="94"/>
      <c r="F7" s="75"/>
      <c r="J7" s="128">
        <f t="shared" ref="J7:J28" si="0">D7*C7-E7</f>
        <v>0</v>
      </c>
    </row>
    <row r="8" spans="1:13" ht="19.5" customHeight="1" x14ac:dyDescent="0.25">
      <c r="A8" s="249"/>
      <c r="B8" s="95" t="s">
        <v>108</v>
      </c>
      <c r="C8" s="75">
        <v>12</v>
      </c>
      <c r="D8" s="96">
        <v>700</v>
      </c>
      <c r="E8" s="97">
        <f>D8*C8</f>
        <v>8400</v>
      </c>
      <c r="F8" s="75" t="s">
        <v>119</v>
      </c>
      <c r="J8" s="128">
        <f t="shared" si="0"/>
        <v>0</v>
      </c>
    </row>
    <row r="9" spans="1:13" ht="19.5" customHeight="1" x14ac:dyDescent="0.25">
      <c r="A9" s="249"/>
      <c r="B9" s="95" t="s">
        <v>147</v>
      </c>
      <c r="C9" s="75">
        <v>12</v>
      </c>
      <c r="D9" s="96">
        <v>1000</v>
      </c>
      <c r="E9" s="97">
        <f t="shared" ref="E9:E12" si="1">D9*C9</f>
        <v>12000</v>
      </c>
      <c r="F9" s="75" t="s">
        <v>119</v>
      </c>
      <c r="J9" s="128">
        <f t="shared" si="0"/>
        <v>0</v>
      </c>
    </row>
    <row r="10" spans="1:13" ht="19.5" customHeight="1" x14ac:dyDescent="0.25">
      <c r="A10" s="249"/>
      <c r="B10" s="98" t="s">
        <v>148</v>
      </c>
      <c r="C10" s="75">
        <v>5</v>
      </c>
      <c r="D10" s="99">
        <v>4800</v>
      </c>
      <c r="E10" s="97">
        <f t="shared" si="1"/>
        <v>24000</v>
      </c>
      <c r="F10" s="75">
        <v>6319</v>
      </c>
      <c r="J10" s="128">
        <f t="shared" si="0"/>
        <v>0</v>
      </c>
    </row>
    <row r="11" spans="1:13" ht="19.5" customHeight="1" x14ac:dyDescent="0.25">
      <c r="A11" s="249"/>
      <c r="B11" s="100" t="s">
        <v>149</v>
      </c>
      <c r="C11" s="75">
        <v>17</v>
      </c>
      <c r="D11" s="96">
        <v>700</v>
      </c>
      <c r="E11" s="97">
        <f t="shared" si="1"/>
        <v>11900</v>
      </c>
      <c r="F11" s="75" t="s">
        <v>132</v>
      </c>
      <c r="J11" s="128">
        <f t="shared" si="0"/>
        <v>0</v>
      </c>
    </row>
    <row r="12" spans="1:13" ht="19.5" customHeight="1" x14ac:dyDescent="0.25">
      <c r="A12" s="249"/>
      <c r="B12" s="98" t="s">
        <v>150</v>
      </c>
      <c r="C12" s="75">
        <v>1</v>
      </c>
      <c r="D12" s="96">
        <v>10000</v>
      </c>
      <c r="E12" s="97">
        <f t="shared" si="1"/>
        <v>10000</v>
      </c>
      <c r="F12" s="75"/>
      <c r="J12" s="128">
        <f>D12*C12-E12</f>
        <v>0</v>
      </c>
    </row>
    <row r="13" spans="1:13" ht="19.5" customHeight="1" x14ac:dyDescent="0.25">
      <c r="A13" s="249"/>
      <c r="B13" s="98" t="s">
        <v>166</v>
      </c>
      <c r="C13" s="75"/>
      <c r="D13" s="96"/>
      <c r="E13" s="204">
        <v>50000</v>
      </c>
      <c r="F13" s="75"/>
      <c r="J13" s="128"/>
    </row>
    <row r="14" spans="1:13" ht="19.5" customHeight="1" x14ac:dyDescent="0.25">
      <c r="A14" s="249"/>
      <c r="B14" s="98" t="s">
        <v>109</v>
      </c>
      <c r="C14" s="75">
        <v>12</v>
      </c>
      <c r="D14" s="96">
        <v>2800</v>
      </c>
      <c r="E14" s="97">
        <f t="shared" ref="E14" si="2">D14*C14</f>
        <v>33600</v>
      </c>
      <c r="F14" s="75" t="s">
        <v>121</v>
      </c>
      <c r="J14" s="128">
        <f t="shared" si="0"/>
        <v>0</v>
      </c>
    </row>
    <row r="15" spans="1:13" s="92" customFormat="1" ht="18" customHeight="1" x14ac:dyDescent="0.25">
      <c r="A15" s="249"/>
      <c r="B15" s="201" t="s">
        <v>103</v>
      </c>
      <c r="C15" s="202"/>
      <c r="D15" s="203"/>
      <c r="E15" s="203">
        <f>SUM(E8:E14)</f>
        <v>149900</v>
      </c>
      <c r="F15" s="101"/>
      <c r="G15" s="78">
        <v>150000</v>
      </c>
      <c r="H15" s="131">
        <f>G15-E15</f>
        <v>100</v>
      </c>
      <c r="I15" s="79"/>
      <c r="J15" s="128"/>
      <c r="K15" s="79"/>
      <c r="L15" s="79"/>
      <c r="M15" s="79"/>
    </row>
    <row r="16" spans="1:13" ht="19.5" customHeight="1" x14ac:dyDescent="0.25">
      <c r="A16" s="249">
        <v>226</v>
      </c>
      <c r="B16" s="93" t="s">
        <v>53</v>
      </c>
      <c r="C16" s="75"/>
      <c r="D16" s="94"/>
      <c r="E16" s="102"/>
      <c r="F16" s="75"/>
      <c r="G16" s="103"/>
      <c r="J16" s="128">
        <f t="shared" si="0"/>
        <v>0</v>
      </c>
    </row>
    <row r="17" spans="1:25" ht="18.75" customHeight="1" x14ac:dyDescent="0.25">
      <c r="A17" s="249"/>
      <c r="B17" s="98" t="s">
        <v>110</v>
      </c>
      <c r="C17" s="75">
        <v>9</v>
      </c>
      <c r="D17" s="96">
        <v>3500</v>
      </c>
      <c r="E17" s="104">
        <f t="shared" ref="E17:E22" si="3">D17*C17</f>
        <v>31500</v>
      </c>
      <c r="F17" s="75" t="s">
        <v>120</v>
      </c>
      <c r="J17" s="128">
        <f t="shared" si="0"/>
        <v>0</v>
      </c>
    </row>
    <row r="18" spans="1:25" ht="18.75" customHeight="1" x14ac:dyDescent="0.25">
      <c r="A18" s="249"/>
      <c r="B18" s="98" t="s">
        <v>170</v>
      </c>
      <c r="C18" s="75">
        <v>2</v>
      </c>
      <c r="D18" s="96">
        <v>5650</v>
      </c>
      <c r="E18" s="97">
        <f t="shared" si="3"/>
        <v>11300</v>
      </c>
      <c r="F18" s="75"/>
      <c r="H18" s="106"/>
      <c r="I18" s="107"/>
      <c r="J18" s="128">
        <f t="shared" si="0"/>
        <v>0</v>
      </c>
    </row>
    <row r="19" spans="1:25" s="109" customFormat="1" ht="18.75" customHeight="1" x14ac:dyDescent="0.25">
      <c r="A19" s="249"/>
      <c r="B19" s="98" t="s">
        <v>126</v>
      </c>
      <c r="C19" s="75">
        <v>14</v>
      </c>
      <c r="D19" s="96">
        <v>800</v>
      </c>
      <c r="E19" s="104">
        <f t="shared" si="3"/>
        <v>11200</v>
      </c>
      <c r="F19" s="75"/>
      <c r="G19" s="105"/>
      <c r="H19" s="130"/>
      <c r="I19" s="107"/>
      <c r="J19" s="128">
        <f t="shared" si="0"/>
        <v>0</v>
      </c>
      <c r="K19" s="108"/>
      <c r="L19" s="108"/>
      <c r="M19" s="108"/>
    </row>
    <row r="20" spans="1:25" ht="18.75" customHeight="1" x14ac:dyDescent="0.25">
      <c r="A20" s="249"/>
      <c r="B20" s="98" t="s">
        <v>151</v>
      </c>
      <c r="C20" s="110">
        <v>2</v>
      </c>
      <c r="D20" s="104">
        <v>2000</v>
      </c>
      <c r="E20" s="104">
        <f t="shared" si="3"/>
        <v>4000</v>
      </c>
      <c r="F20" s="75" t="s">
        <v>124</v>
      </c>
      <c r="J20" s="128">
        <f t="shared" si="0"/>
        <v>0</v>
      </c>
    </row>
    <row r="21" spans="1:25" ht="18.75" customHeight="1" x14ac:dyDescent="0.25">
      <c r="A21" s="249"/>
      <c r="B21" s="98" t="s">
        <v>152</v>
      </c>
      <c r="C21" s="75">
        <v>12</v>
      </c>
      <c r="D21" s="96">
        <v>2000</v>
      </c>
      <c r="E21" s="104">
        <f t="shared" si="3"/>
        <v>24000</v>
      </c>
      <c r="F21" s="75" t="s">
        <v>100</v>
      </c>
      <c r="J21" s="128">
        <f t="shared" si="0"/>
        <v>0</v>
      </c>
    </row>
    <row r="22" spans="1:25" ht="15" customHeight="1" x14ac:dyDescent="0.25">
      <c r="A22" s="249"/>
      <c r="B22" s="98" t="s">
        <v>153</v>
      </c>
      <c r="C22" s="75">
        <v>2</v>
      </c>
      <c r="D22" s="96">
        <v>1500</v>
      </c>
      <c r="E22" s="104">
        <f t="shared" si="3"/>
        <v>3000</v>
      </c>
      <c r="F22" s="75" t="s">
        <v>122</v>
      </c>
      <c r="G22" s="106"/>
      <c r="J22" s="128">
        <f t="shared" si="0"/>
        <v>0</v>
      </c>
    </row>
    <row r="23" spans="1:25" s="92" customFormat="1" ht="21" customHeight="1" x14ac:dyDescent="0.25">
      <c r="A23" s="249"/>
      <c r="B23" s="201" t="s">
        <v>103</v>
      </c>
      <c r="C23" s="202"/>
      <c r="D23" s="203"/>
      <c r="E23" s="203">
        <f>SUM(E17:E22)</f>
        <v>85000</v>
      </c>
      <c r="F23" s="101"/>
      <c r="G23" s="111"/>
      <c r="H23" s="131"/>
      <c r="I23" s="128"/>
      <c r="J23" s="128"/>
      <c r="K23" s="79"/>
      <c r="L23" s="79"/>
      <c r="M23" s="79"/>
    </row>
    <row r="24" spans="1:25" ht="19.5" customHeight="1" x14ac:dyDescent="0.25">
      <c r="A24" s="114">
        <v>292</v>
      </c>
      <c r="B24" s="112" t="s">
        <v>154</v>
      </c>
      <c r="C24" s="110"/>
      <c r="D24" s="133"/>
      <c r="E24" s="134">
        <v>2000</v>
      </c>
      <c r="F24" s="110"/>
      <c r="H24" s="131"/>
      <c r="J24" s="128"/>
    </row>
    <row r="25" spans="1:25" ht="18" customHeight="1" x14ac:dyDescent="0.25">
      <c r="A25" s="244">
        <v>344</v>
      </c>
      <c r="B25" s="139" t="s">
        <v>155</v>
      </c>
      <c r="C25" s="75"/>
      <c r="D25" s="113"/>
      <c r="E25" s="76"/>
      <c r="F25" s="75"/>
      <c r="J25" s="128">
        <f t="shared" si="0"/>
        <v>0</v>
      </c>
    </row>
    <row r="26" spans="1:25" ht="15.75" customHeight="1" x14ac:dyDescent="0.25">
      <c r="A26" s="245"/>
      <c r="B26" s="74"/>
      <c r="C26" s="75"/>
      <c r="D26" s="76"/>
      <c r="E26" s="77"/>
      <c r="F26" s="75"/>
      <c r="H26" s="138"/>
      <c r="I26" s="115"/>
      <c r="J26" s="128">
        <f t="shared" si="0"/>
        <v>0</v>
      </c>
      <c r="K26" s="115"/>
    </row>
    <row r="27" spans="1:25" ht="15.75" customHeight="1" x14ac:dyDescent="0.25">
      <c r="A27" s="245"/>
      <c r="B27" s="196" t="s">
        <v>201</v>
      </c>
      <c r="C27" s="75"/>
      <c r="D27" s="113"/>
      <c r="E27" s="104">
        <v>30000</v>
      </c>
      <c r="F27" s="75"/>
      <c r="H27" s="138"/>
      <c r="I27" s="115"/>
      <c r="J27" s="128"/>
      <c r="K27" s="115"/>
    </row>
    <row r="28" spans="1:25" ht="15.75" customHeight="1" x14ac:dyDescent="0.25">
      <c r="A28" s="245"/>
      <c r="B28" s="95"/>
      <c r="C28" s="75"/>
      <c r="D28" s="113"/>
      <c r="E28" s="104">
        <f t="shared" ref="E28" si="4">D28*C28</f>
        <v>0</v>
      </c>
      <c r="F28" s="75"/>
      <c r="H28" s="138"/>
      <c r="I28" s="115"/>
      <c r="J28" s="128">
        <f t="shared" si="0"/>
        <v>0</v>
      </c>
      <c r="K28" s="115"/>
    </row>
    <row r="29" spans="1:25" s="117" customFormat="1" ht="13.5" customHeight="1" x14ac:dyDescent="0.25">
      <c r="A29" s="245"/>
      <c r="B29" s="201" t="s">
        <v>103</v>
      </c>
      <c r="C29" s="202"/>
      <c r="D29" s="203"/>
      <c r="E29" s="203">
        <v>30000</v>
      </c>
      <c r="F29" s="101"/>
      <c r="G29" s="116"/>
      <c r="H29" s="131"/>
      <c r="I29" s="79"/>
      <c r="J29" s="128"/>
      <c r="K29" s="79"/>
      <c r="L29" s="79"/>
      <c r="M29" s="7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121" customFormat="1" ht="15" customHeight="1" x14ac:dyDescent="0.25">
      <c r="A30" s="250">
        <v>346</v>
      </c>
      <c r="B30" s="132" t="s">
        <v>104</v>
      </c>
      <c r="C30" s="132"/>
      <c r="D30" s="132"/>
      <c r="E30" s="119"/>
      <c r="F30" s="120"/>
      <c r="G30" s="116"/>
      <c r="H30" s="108"/>
      <c r="I30" s="79"/>
      <c r="J30" s="128"/>
      <c r="K30" s="79"/>
      <c r="L30" s="79"/>
      <c r="M30" s="79"/>
      <c r="N30" s="1"/>
    </row>
    <row r="31" spans="1:25" s="121" customFormat="1" ht="15" customHeight="1" x14ac:dyDescent="0.25">
      <c r="A31" s="251"/>
      <c r="B31" s="74" t="s">
        <v>111</v>
      </c>
      <c r="C31" s="75"/>
      <c r="D31" s="76"/>
      <c r="E31" s="77"/>
      <c r="F31" s="75"/>
      <c r="G31" s="116"/>
      <c r="H31" s="108"/>
      <c r="I31" s="79"/>
      <c r="J31" s="128"/>
      <c r="K31" s="79"/>
      <c r="L31" s="79"/>
      <c r="M31" s="79"/>
      <c r="N31" s="1"/>
    </row>
    <row r="32" spans="1:25" s="121" customFormat="1" ht="15" customHeight="1" x14ac:dyDescent="0.25">
      <c r="A32" s="251"/>
      <c r="B32" s="95" t="s">
        <v>112</v>
      </c>
      <c r="C32" s="75">
        <v>20</v>
      </c>
      <c r="D32" s="113">
        <v>100</v>
      </c>
      <c r="E32" s="104">
        <f t="shared" ref="E32:E41" si="5">D32*C32</f>
        <v>2000</v>
      </c>
      <c r="F32" s="75" t="s">
        <v>123</v>
      </c>
      <c r="G32" s="116"/>
      <c r="H32" s="79"/>
      <c r="I32" s="79"/>
      <c r="J32" s="128"/>
      <c r="K32" s="79"/>
      <c r="L32" s="79"/>
      <c r="M32" s="79"/>
      <c r="N32" s="1"/>
    </row>
    <row r="33" spans="1:14" s="121" customFormat="1" ht="15" customHeight="1" x14ac:dyDescent="0.25">
      <c r="A33" s="251"/>
      <c r="B33" s="95" t="s">
        <v>112</v>
      </c>
      <c r="C33" s="75">
        <v>20</v>
      </c>
      <c r="D33" s="113">
        <v>100</v>
      </c>
      <c r="E33" s="104">
        <f t="shared" si="5"/>
        <v>2000</v>
      </c>
      <c r="F33" s="75" t="s">
        <v>123</v>
      </c>
      <c r="G33" s="116"/>
      <c r="H33" s="79"/>
      <c r="I33" s="79"/>
      <c r="J33" s="128"/>
      <c r="K33" s="79"/>
      <c r="L33" s="79"/>
      <c r="M33" s="79"/>
      <c r="N33" s="1"/>
    </row>
    <row r="34" spans="1:14" s="121" customFormat="1" ht="15" customHeight="1" x14ac:dyDescent="0.25">
      <c r="A34" s="251"/>
      <c r="B34" s="95" t="s">
        <v>118</v>
      </c>
      <c r="C34" s="75">
        <v>21</v>
      </c>
      <c r="D34" s="113">
        <v>100</v>
      </c>
      <c r="E34" s="104">
        <f t="shared" si="5"/>
        <v>2100</v>
      </c>
      <c r="F34" s="75" t="s">
        <v>123</v>
      </c>
      <c r="G34" s="116"/>
      <c r="H34" s="79"/>
      <c r="I34" s="79"/>
      <c r="J34" s="128"/>
      <c r="K34" s="79"/>
      <c r="L34" s="79"/>
      <c r="M34" s="79"/>
      <c r="N34" s="1"/>
    </row>
    <row r="35" spans="1:14" s="121" customFormat="1" ht="15" customHeight="1" x14ac:dyDescent="0.25">
      <c r="A35" s="251"/>
      <c r="B35" s="95" t="s">
        <v>113</v>
      </c>
      <c r="C35" s="75">
        <v>25</v>
      </c>
      <c r="D35" s="113">
        <v>90</v>
      </c>
      <c r="E35" s="104">
        <f t="shared" si="5"/>
        <v>2250</v>
      </c>
      <c r="F35" s="75" t="s">
        <v>123</v>
      </c>
      <c r="G35" s="116"/>
      <c r="H35" s="79"/>
      <c r="I35" s="79"/>
      <c r="J35" s="128"/>
      <c r="K35" s="79"/>
      <c r="L35" s="79"/>
      <c r="M35" s="79"/>
      <c r="N35" s="1"/>
    </row>
    <row r="36" spans="1:14" s="121" customFormat="1" ht="15" customHeight="1" x14ac:dyDescent="0.25">
      <c r="A36" s="251"/>
      <c r="B36" s="95" t="s">
        <v>114</v>
      </c>
      <c r="C36" s="75">
        <v>20</v>
      </c>
      <c r="D36" s="113">
        <v>90</v>
      </c>
      <c r="E36" s="104">
        <f t="shared" si="5"/>
        <v>1800</v>
      </c>
      <c r="F36" s="75" t="s">
        <v>123</v>
      </c>
      <c r="G36" s="116"/>
      <c r="H36" s="79"/>
      <c r="I36" s="79"/>
      <c r="J36" s="128"/>
      <c r="K36" s="79"/>
      <c r="L36" s="79"/>
      <c r="M36" s="79"/>
      <c r="N36" s="1"/>
    </row>
    <row r="37" spans="1:14" s="121" customFormat="1" ht="15" customHeight="1" x14ac:dyDescent="0.25">
      <c r="A37" s="251"/>
      <c r="B37" s="95" t="s">
        <v>114</v>
      </c>
      <c r="C37" s="75">
        <v>15</v>
      </c>
      <c r="D37" s="113">
        <v>90</v>
      </c>
      <c r="E37" s="104">
        <f t="shared" si="5"/>
        <v>1350</v>
      </c>
      <c r="F37" s="75" t="s">
        <v>123</v>
      </c>
      <c r="G37" s="116"/>
      <c r="H37" s="79"/>
      <c r="I37" s="79"/>
      <c r="J37" s="128"/>
      <c r="K37" s="79"/>
      <c r="L37" s="79"/>
      <c r="M37" s="79"/>
      <c r="N37" s="1"/>
    </row>
    <row r="38" spans="1:14" s="121" customFormat="1" ht="15" customHeight="1" x14ac:dyDescent="0.25">
      <c r="A38" s="251"/>
      <c r="B38" s="95" t="s">
        <v>127</v>
      </c>
      <c r="C38" s="75">
        <v>16</v>
      </c>
      <c r="D38" s="113">
        <v>150</v>
      </c>
      <c r="E38" s="104">
        <f t="shared" si="5"/>
        <v>2400</v>
      </c>
      <c r="F38" s="75" t="s">
        <v>123</v>
      </c>
      <c r="G38" s="116"/>
      <c r="H38" s="79"/>
      <c r="I38" s="79"/>
      <c r="J38" s="128"/>
      <c r="K38" s="79"/>
      <c r="L38" s="79"/>
      <c r="M38" s="79"/>
      <c r="N38" s="1"/>
    </row>
    <row r="39" spans="1:14" s="121" customFormat="1" ht="15" customHeight="1" x14ac:dyDescent="0.25">
      <c r="A39" s="251"/>
      <c r="B39" s="95" t="s">
        <v>115</v>
      </c>
      <c r="C39" s="75">
        <v>30</v>
      </c>
      <c r="D39" s="113">
        <v>70</v>
      </c>
      <c r="E39" s="104">
        <f t="shared" si="5"/>
        <v>2100</v>
      </c>
      <c r="F39" s="75" t="s">
        <v>123</v>
      </c>
      <c r="G39" s="116"/>
      <c r="H39" s="79"/>
      <c r="I39" s="79"/>
      <c r="J39" s="128"/>
      <c r="K39" s="79"/>
      <c r="L39" s="79"/>
      <c r="M39" s="79"/>
      <c r="N39" s="1"/>
    </row>
    <row r="40" spans="1:14" s="121" customFormat="1" ht="15" customHeight="1" x14ac:dyDescent="0.25">
      <c r="A40" s="251"/>
      <c r="B40" s="95" t="s">
        <v>167</v>
      </c>
      <c r="C40" s="75">
        <v>100</v>
      </c>
      <c r="D40" s="113">
        <v>40</v>
      </c>
      <c r="E40" s="104">
        <f t="shared" si="5"/>
        <v>4000</v>
      </c>
      <c r="F40" s="75" t="s">
        <v>123</v>
      </c>
      <c r="G40" s="116"/>
      <c r="H40" s="79"/>
      <c r="I40" s="79"/>
      <c r="J40" s="128"/>
      <c r="K40" s="79"/>
      <c r="L40" s="79"/>
      <c r="M40" s="79"/>
      <c r="N40" s="1"/>
    </row>
    <row r="41" spans="1:14" s="121" customFormat="1" ht="15" customHeight="1" x14ac:dyDescent="0.25">
      <c r="A41" s="251"/>
      <c r="B41" s="95" t="s">
        <v>168</v>
      </c>
      <c r="C41" s="75">
        <v>1</v>
      </c>
      <c r="D41" s="113">
        <v>5000</v>
      </c>
      <c r="E41" s="104">
        <f t="shared" si="5"/>
        <v>5000</v>
      </c>
      <c r="F41" s="75"/>
      <c r="G41" s="116"/>
      <c r="H41" s="79"/>
      <c r="I41" s="79"/>
      <c r="J41" s="128"/>
      <c r="K41" s="79"/>
      <c r="L41" s="79"/>
      <c r="M41" s="79"/>
      <c r="N41" s="1"/>
    </row>
    <row r="42" spans="1:14" s="121" customFormat="1" ht="15" customHeight="1" x14ac:dyDescent="0.25">
      <c r="A42" s="251"/>
      <c r="B42" s="135"/>
      <c r="C42" s="129"/>
      <c r="D42" s="136"/>
      <c r="E42" s="137"/>
      <c r="F42" s="129"/>
      <c r="G42" s="116"/>
      <c r="H42" s="108"/>
      <c r="I42" s="79"/>
      <c r="J42" s="128"/>
      <c r="K42" s="79"/>
      <c r="L42" s="79"/>
      <c r="M42" s="79"/>
      <c r="N42" s="1"/>
    </row>
    <row r="43" spans="1:14" s="121" customFormat="1" ht="15" customHeight="1" x14ac:dyDescent="0.25">
      <c r="A43" s="252"/>
      <c r="B43" s="201" t="s">
        <v>103</v>
      </c>
      <c r="C43" s="202"/>
      <c r="D43" s="203"/>
      <c r="E43" s="203">
        <f>SUM(E32:E42)</f>
        <v>25000</v>
      </c>
      <c r="F43" s="190"/>
      <c r="G43" s="192"/>
      <c r="H43" s="193"/>
      <c r="I43" s="79"/>
      <c r="J43" s="128"/>
      <c r="K43" s="79"/>
      <c r="L43" s="79"/>
      <c r="M43" s="79"/>
      <c r="N43" s="1"/>
    </row>
    <row r="44" spans="1:14" x14ac:dyDescent="0.25">
      <c r="A44" s="253" t="s">
        <v>171</v>
      </c>
      <c r="B44" s="254"/>
      <c r="C44" s="254"/>
      <c r="D44" s="255"/>
      <c r="E44" s="122">
        <f>E43+E29+E24+E23+E15+E6</f>
        <v>321900</v>
      </c>
      <c r="F44" s="191"/>
      <c r="G44" s="195"/>
      <c r="H44" s="194"/>
      <c r="J44" s="128"/>
    </row>
    <row r="45" spans="1:14" ht="25.5" customHeight="1" x14ac:dyDescent="0.25">
      <c r="A45" s="246" t="s">
        <v>117</v>
      </c>
      <c r="B45" s="246"/>
      <c r="C45" s="246"/>
      <c r="D45" s="246"/>
      <c r="E45" s="246"/>
      <c r="F45" s="246"/>
      <c r="G45" s="192"/>
      <c r="H45" s="138"/>
      <c r="J45" s="118"/>
    </row>
    <row r="46" spans="1:14" x14ac:dyDescent="0.25">
      <c r="A46" s="123"/>
      <c r="B46" s="2"/>
      <c r="C46" s="22"/>
      <c r="D46" s="124"/>
      <c r="E46" s="124"/>
      <c r="F46" s="22"/>
      <c r="G46" s="116"/>
      <c r="J46" s="118"/>
    </row>
    <row r="47" spans="1:14" x14ac:dyDescent="0.25">
      <c r="G47" s="116"/>
      <c r="J47" s="118"/>
    </row>
    <row r="48" spans="1:14" x14ac:dyDescent="0.25">
      <c r="G48" s="116"/>
      <c r="J48" s="118"/>
    </row>
    <row r="49" spans="7:10" x14ac:dyDescent="0.25">
      <c r="G49" s="116"/>
      <c r="J49" s="118"/>
    </row>
    <row r="50" spans="7:10" x14ac:dyDescent="0.25">
      <c r="G50" s="116"/>
      <c r="J50" s="118"/>
    </row>
    <row r="51" spans="7:10" x14ac:dyDescent="0.25">
      <c r="G51" s="116"/>
      <c r="J51" s="118"/>
    </row>
    <row r="52" spans="7:10" x14ac:dyDescent="0.25">
      <c r="G52" s="116"/>
      <c r="J52" s="118"/>
    </row>
    <row r="53" spans="7:10" x14ac:dyDescent="0.25">
      <c r="G53" s="116"/>
      <c r="J53" s="118"/>
    </row>
    <row r="54" spans="7:10" x14ac:dyDescent="0.25">
      <c r="G54" s="116"/>
    </row>
  </sheetData>
  <mergeCells count="8">
    <mergeCell ref="A25:A29"/>
    <mergeCell ref="A45:F45"/>
    <mergeCell ref="A1:F2"/>
    <mergeCell ref="A4:A6"/>
    <mergeCell ref="A7:A15"/>
    <mergeCell ref="A16:A23"/>
    <mergeCell ref="A30:A43"/>
    <mergeCell ref="A44:D4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colBreaks count="2" manualBreakCount="2">
    <brk id="6" max="1048575" man="1"/>
    <brk id="14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pane xSplit="6" ySplit="2" topLeftCell="G15" activePane="bottomRight" state="frozen"/>
      <selection pane="topRight" activeCell="G1" sqref="G1"/>
      <selection pane="bottomLeft" activeCell="A3" sqref="A3"/>
      <selection pane="bottomRight" activeCell="G19" sqref="G19"/>
    </sheetView>
  </sheetViews>
  <sheetFormatPr defaultColWidth="10.140625" defaultRowHeight="15.75" x14ac:dyDescent="0.25"/>
  <cols>
    <col min="1" max="1" width="9.7109375" style="145" customWidth="1"/>
    <col min="2" max="2" width="37.42578125" style="1" customWidth="1"/>
    <col min="3" max="3" width="14.140625" style="1" customWidth="1"/>
    <col min="4" max="4" width="15" style="1" customWidth="1"/>
    <col min="5" max="5" width="12.85546875" style="149" customWidth="1"/>
    <col min="6" max="6" width="12.140625" style="1" customWidth="1"/>
    <col min="7" max="7" width="22.7109375" style="149" customWidth="1"/>
    <col min="8" max="8" width="10.140625" style="161"/>
    <col min="9" max="16384" width="10.140625" style="1"/>
  </cols>
  <sheetData>
    <row r="1" spans="1:8" ht="28.5" customHeight="1" x14ac:dyDescent="0.25">
      <c r="A1" s="262" t="s">
        <v>189</v>
      </c>
      <c r="B1" s="263"/>
      <c r="C1" s="263"/>
      <c r="D1" s="263"/>
      <c r="E1" s="263"/>
      <c r="F1" s="264"/>
    </row>
    <row r="2" spans="1:8" ht="26.25" customHeight="1" x14ac:dyDescent="0.25">
      <c r="A2" s="265"/>
      <c r="B2" s="266"/>
      <c r="C2" s="266"/>
      <c r="D2" s="266"/>
      <c r="E2" s="266"/>
      <c r="F2" s="267"/>
      <c r="G2" s="155" t="s">
        <v>139</v>
      </c>
      <c r="H2" s="161" t="s">
        <v>140</v>
      </c>
    </row>
    <row r="3" spans="1:8" s="141" customFormat="1" x14ac:dyDescent="0.25">
      <c r="A3" s="81" t="s">
        <v>141</v>
      </c>
      <c r="B3" s="93" t="s">
        <v>99</v>
      </c>
      <c r="C3" s="150" t="s">
        <v>142</v>
      </c>
      <c r="D3" s="150" t="s">
        <v>143</v>
      </c>
      <c r="E3" s="151" t="s">
        <v>144</v>
      </c>
      <c r="F3" s="150" t="s">
        <v>145</v>
      </c>
      <c r="G3" s="156"/>
      <c r="H3" s="163"/>
    </row>
    <row r="4" spans="1:8" s="141" customFormat="1" ht="47.25" x14ac:dyDescent="0.25">
      <c r="A4" s="268">
        <v>214</v>
      </c>
      <c r="B4" s="86" t="s">
        <v>106</v>
      </c>
      <c r="C4" s="93"/>
      <c r="D4" s="93"/>
      <c r="E4" s="146"/>
      <c r="F4" s="93"/>
      <c r="G4" s="156"/>
      <c r="H4" s="163"/>
    </row>
    <row r="5" spans="1:8" x14ac:dyDescent="0.25">
      <c r="A5" s="269"/>
      <c r="B5" s="98" t="s">
        <v>156</v>
      </c>
      <c r="C5" s="98">
        <v>2</v>
      </c>
      <c r="D5" s="147">
        <v>40000</v>
      </c>
      <c r="E5" s="147">
        <f>D5*C5</f>
        <v>80000</v>
      </c>
      <c r="F5" s="98" t="s">
        <v>100</v>
      </c>
    </row>
    <row r="6" spans="1:8" s="152" customFormat="1" x14ac:dyDescent="0.25">
      <c r="A6" s="270"/>
      <c r="B6" s="153" t="s">
        <v>103</v>
      </c>
      <c r="C6" s="153"/>
      <c r="D6" s="153"/>
      <c r="E6" s="158">
        <f>SUM(E5)</f>
        <v>80000</v>
      </c>
      <c r="F6" s="154"/>
      <c r="G6" s="78"/>
      <c r="H6" s="162"/>
    </row>
    <row r="7" spans="1:8" s="160" customFormat="1" x14ac:dyDescent="0.25">
      <c r="A7" s="256">
        <v>221</v>
      </c>
      <c r="B7" s="159"/>
      <c r="C7" s="159"/>
      <c r="D7" s="185"/>
      <c r="E7" s="185"/>
      <c r="F7" s="159"/>
      <c r="G7" s="188"/>
      <c r="H7" s="164"/>
    </row>
    <row r="8" spans="1:8" s="152" customFormat="1" x14ac:dyDescent="0.25">
      <c r="A8" s="257"/>
      <c r="B8" s="144" t="s">
        <v>169</v>
      </c>
      <c r="C8" s="144">
        <v>10</v>
      </c>
      <c r="D8" s="148">
        <v>1100</v>
      </c>
      <c r="E8" s="148">
        <f>D8*C8</f>
        <v>11000</v>
      </c>
      <c r="F8" s="144"/>
      <c r="G8" s="189"/>
      <c r="H8" s="182"/>
    </row>
    <row r="9" spans="1:8" s="152" customFormat="1" x14ac:dyDescent="0.25">
      <c r="A9" s="258"/>
      <c r="B9" s="153" t="s">
        <v>103</v>
      </c>
      <c r="C9" s="153"/>
      <c r="D9" s="153"/>
      <c r="E9" s="158">
        <f>E7+E8</f>
        <v>11000</v>
      </c>
      <c r="F9" s="154"/>
      <c r="G9" s="78"/>
      <c r="H9" s="162"/>
    </row>
    <row r="10" spans="1:8" s="152" customFormat="1" x14ac:dyDescent="0.25">
      <c r="A10" s="205"/>
      <c r="B10" s="153"/>
      <c r="C10" s="153"/>
      <c r="D10" s="153"/>
      <c r="E10" s="158"/>
      <c r="F10" s="154"/>
      <c r="G10" s="78"/>
      <c r="H10" s="162"/>
    </row>
    <row r="11" spans="1:8" s="152" customFormat="1" x14ac:dyDescent="0.25">
      <c r="A11" s="205">
        <v>225</v>
      </c>
      <c r="B11" s="153" t="s">
        <v>195</v>
      </c>
      <c r="C11" s="153">
        <v>10</v>
      </c>
      <c r="D11" s="153">
        <v>2500</v>
      </c>
      <c r="E11" s="158">
        <v>25000</v>
      </c>
      <c r="F11" s="154"/>
      <c r="G11" s="78"/>
      <c r="H11" s="162"/>
    </row>
    <row r="12" spans="1:8" s="152" customFormat="1" x14ac:dyDescent="0.25">
      <c r="A12" s="205"/>
      <c r="B12" s="153"/>
      <c r="C12" s="153"/>
      <c r="D12" s="153"/>
      <c r="E12" s="158"/>
      <c r="F12" s="154"/>
      <c r="G12" s="78"/>
      <c r="H12" s="162"/>
    </row>
    <row r="13" spans="1:8" s="152" customFormat="1" x14ac:dyDescent="0.25">
      <c r="A13" s="205"/>
      <c r="B13" s="153" t="s">
        <v>197</v>
      </c>
      <c r="C13" s="153"/>
      <c r="D13" s="153"/>
      <c r="E13" s="158">
        <v>25000</v>
      </c>
      <c r="F13" s="154"/>
      <c r="G13" s="78"/>
      <c r="H13" s="162"/>
    </row>
    <row r="14" spans="1:8" s="141" customFormat="1" x14ac:dyDescent="0.25">
      <c r="A14" s="268">
        <v>226</v>
      </c>
      <c r="B14" s="93" t="s">
        <v>101</v>
      </c>
      <c r="C14" s="93"/>
      <c r="D14" s="93"/>
      <c r="E14" s="146"/>
      <c r="F14" s="98"/>
      <c r="G14" s="156"/>
      <c r="H14" s="163"/>
    </row>
    <row r="15" spans="1:8" s="141" customFormat="1" x14ac:dyDescent="0.25">
      <c r="A15" s="269"/>
      <c r="B15" s="93" t="s">
        <v>199</v>
      </c>
      <c r="C15" s="93">
        <v>3</v>
      </c>
      <c r="D15" s="93">
        <v>3000</v>
      </c>
      <c r="E15" s="146">
        <v>9000</v>
      </c>
      <c r="F15" s="98"/>
      <c r="G15" s="156"/>
      <c r="H15" s="163"/>
    </row>
    <row r="16" spans="1:8" x14ac:dyDescent="0.25">
      <c r="A16" s="269"/>
      <c r="B16" s="98" t="s">
        <v>196</v>
      </c>
      <c r="C16" s="98">
        <v>7</v>
      </c>
      <c r="D16" s="147">
        <v>800</v>
      </c>
      <c r="E16" s="147">
        <v>5600</v>
      </c>
      <c r="F16" s="98"/>
    </row>
    <row r="17" spans="1:8" x14ac:dyDescent="0.25">
      <c r="A17" s="269"/>
      <c r="B17" s="98" t="s">
        <v>198</v>
      </c>
      <c r="C17" s="98">
        <v>12</v>
      </c>
      <c r="D17" s="147">
        <v>1700</v>
      </c>
      <c r="E17" s="147">
        <v>20400</v>
      </c>
      <c r="F17" s="98"/>
      <c r="G17"/>
      <c r="H17" s="165"/>
    </row>
    <row r="18" spans="1:8" s="152" customFormat="1" x14ac:dyDescent="0.25">
      <c r="A18" s="270"/>
      <c r="B18" s="153" t="s">
        <v>103</v>
      </c>
      <c r="C18" s="153"/>
      <c r="D18" s="153"/>
      <c r="E18" s="158">
        <v>35000</v>
      </c>
      <c r="F18" s="153"/>
      <c r="G18" s="78"/>
      <c r="H18" s="162"/>
    </row>
    <row r="19" spans="1:8" s="152" customFormat="1" x14ac:dyDescent="0.25">
      <c r="A19" s="256">
        <v>310</v>
      </c>
      <c r="B19" s="112" t="s">
        <v>71</v>
      </c>
      <c r="C19" s="112"/>
      <c r="D19" s="112"/>
      <c r="E19" s="148"/>
      <c r="F19" s="144"/>
      <c r="G19" s="78"/>
      <c r="H19" s="164"/>
    </row>
    <row r="20" spans="1:8" s="79" customFormat="1" x14ac:dyDescent="0.25">
      <c r="A20" s="257"/>
      <c r="B20" s="144" t="s">
        <v>202</v>
      </c>
      <c r="C20" s="144">
        <v>3</v>
      </c>
      <c r="D20" s="148">
        <v>10000</v>
      </c>
      <c r="E20" s="148">
        <v>30000</v>
      </c>
      <c r="F20" s="144"/>
      <c r="H20" s="166"/>
    </row>
    <row r="21" spans="1:8" s="152" customFormat="1" x14ac:dyDescent="0.25">
      <c r="A21" s="258"/>
      <c r="B21" s="153" t="s">
        <v>103</v>
      </c>
      <c r="C21" s="153"/>
      <c r="D21" s="153"/>
      <c r="E21" s="158"/>
      <c r="F21" s="153"/>
      <c r="G21" s="78"/>
      <c r="H21" s="162"/>
    </row>
    <row r="22" spans="1:8" s="152" customFormat="1" x14ac:dyDescent="0.25">
      <c r="A22" s="256">
        <v>346</v>
      </c>
      <c r="B22" s="112" t="s">
        <v>104</v>
      </c>
      <c r="C22" s="112"/>
      <c r="D22" s="112"/>
      <c r="E22" s="148"/>
      <c r="F22" s="144"/>
      <c r="G22" s="78"/>
      <c r="H22" s="164"/>
    </row>
    <row r="23" spans="1:8" s="79" customFormat="1" x14ac:dyDescent="0.25">
      <c r="A23" s="257"/>
      <c r="B23" s="144" t="s">
        <v>105</v>
      </c>
      <c r="C23" s="144">
        <v>40</v>
      </c>
      <c r="D23" s="144">
        <v>300</v>
      </c>
      <c r="E23" s="148">
        <f>D23*C23</f>
        <v>12000</v>
      </c>
      <c r="F23" s="144"/>
      <c r="G23" s="106"/>
      <c r="H23" s="166"/>
    </row>
    <row r="24" spans="1:8" s="79" customFormat="1" x14ac:dyDescent="0.25">
      <c r="A24" s="257"/>
      <c r="B24" s="144" t="s">
        <v>128</v>
      </c>
      <c r="C24" s="144">
        <v>10</v>
      </c>
      <c r="D24" s="144">
        <v>130</v>
      </c>
      <c r="E24" s="148">
        <v>1300</v>
      </c>
      <c r="F24" s="144"/>
      <c r="G24" s="106"/>
      <c r="H24" s="166"/>
    </row>
    <row r="25" spans="1:8" s="79" customFormat="1" x14ac:dyDescent="0.25">
      <c r="A25" s="257"/>
      <c r="B25" s="144" t="s">
        <v>129</v>
      </c>
      <c r="C25" s="144">
        <v>38</v>
      </c>
      <c r="D25" s="144">
        <v>25</v>
      </c>
      <c r="E25" s="148">
        <v>950</v>
      </c>
      <c r="F25" s="144"/>
      <c r="G25" s="106"/>
      <c r="H25" s="166"/>
    </row>
    <row r="26" spans="1:8" s="79" customFormat="1" x14ac:dyDescent="0.25">
      <c r="A26" s="257"/>
      <c r="B26" s="144" t="s">
        <v>130</v>
      </c>
      <c r="C26" s="144">
        <v>10</v>
      </c>
      <c r="D26" s="144">
        <v>3500</v>
      </c>
      <c r="E26" s="148">
        <v>500</v>
      </c>
      <c r="F26" s="144"/>
      <c r="G26" s="106"/>
      <c r="H26" s="166"/>
    </row>
    <row r="27" spans="1:8" s="79" customFormat="1" x14ac:dyDescent="0.25">
      <c r="A27" s="257"/>
      <c r="B27" s="144" t="s">
        <v>134</v>
      </c>
      <c r="C27" s="144">
        <v>20</v>
      </c>
      <c r="D27" s="144">
        <v>150</v>
      </c>
      <c r="E27" s="148">
        <v>3000</v>
      </c>
      <c r="F27" s="144"/>
      <c r="G27" s="106"/>
      <c r="H27" s="166"/>
    </row>
    <row r="28" spans="1:8" s="79" customFormat="1" x14ac:dyDescent="0.25">
      <c r="A28" s="257"/>
      <c r="B28" s="144" t="s">
        <v>133</v>
      </c>
      <c r="C28" s="144">
        <v>5</v>
      </c>
      <c r="D28" s="144">
        <v>500</v>
      </c>
      <c r="E28" s="148">
        <v>2500</v>
      </c>
      <c r="F28" s="144"/>
      <c r="G28" s="106"/>
      <c r="H28" s="166"/>
    </row>
    <row r="29" spans="1:8" s="79" customFormat="1" x14ac:dyDescent="0.25">
      <c r="A29" s="257"/>
      <c r="B29" s="144" t="s">
        <v>159</v>
      </c>
      <c r="C29" s="144">
        <v>10</v>
      </c>
      <c r="D29" s="144">
        <v>300</v>
      </c>
      <c r="E29" s="148">
        <v>3000</v>
      </c>
      <c r="F29" s="144"/>
      <c r="G29" s="106"/>
      <c r="H29" s="166"/>
    </row>
    <row r="30" spans="1:8" s="79" customFormat="1" x14ac:dyDescent="0.25">
      <c r="A30" s="257"/>
      <c r="B30" s="144" t="s">
        <v>135</v>
      </c>
      <c r="C30" s="144">
        <v>20</v>
      </c>
      <c r="D30" s="144">
        <v>150</v>
      </c>
      <c r="E30" s="148">
        <v>3000</v>
      </c>
      <c r="F30" s="144"/>
      <c r="G30" s="106"/>
      <c r="H30" s="166"/>
    </row>
    <row r="31" spans="1:8" s="79" customFormat="1" x14ac:dyDescent="0.25">
      <c r="A31" s="257"/>
      <c r="B31" s="144" t="s">
        <v>136</v>
      </c>
      <c r="C31" s="144">
        <v>40</v>
      </c>
      <c r="D31" s="144">
        <v>25</v>
      </c>
      <c r="E31" s="148">
        <v>1000</v>
      </c>
      <c r="F31" s="144"/>
      <c r="G31" s="106"/>
      <c r="H31" s="166"/>
    </row>
    <row r="32" spans="1:8" s="79" customFormat="1" x14ac:dyDescent="0.25">
      <c r="A32" s="257"/>
      <c r="B32" s="144" t="s">
        <v>137</v>
      </c>
      <c r="C32" s="144">
        <v>15</v>
      </c>
      <c r="D32" s="144">
        <v>250</v>
      </c>
      <c r="E32" s="148">
        <v>3750</v>
      </c>
      <c r="F32" s="144"/>
      <c r="G32" s="106"/>
      <c r="H32" s="166"/>
    </row>
    <row r="33" spans="1:11" s="79" customFormat="1" x14ac:dyDescent="0.25">
      <c r="A33" s="257"/>
      <c r="B33" s="144" t="s">
        <v>157</v>
      </c>
      <c r="C33" s="144">
        <v>1000</v>
      </c>
      <c r="D33" s="144">
        <v>4</v>
      </c>
      <c r="E33" s="148">
        <v>4000</v>
      </c>
      <c r="F33" s="144"/>
      <c r="G33" s="106"/>
      <c r="H33" s="166"/>
    </row>
    <row r="34" spans="1:11" s="152" customFormat="1" x14ac:dyDescent="0.25">
      <c r="A34" s="258"/>
      <c r="B34" s="153" t="s">
        <v>103</v>
      </c>
      <c r="C34" s="153"/>
      <c r="D34" s="153"/>
      <c r="E34" s="158">
        <f>SUM(E23:E33)</f>
        <v>35000</v>
      </c>
      <c r="F34" s="153"/>
      <c r="G34" s="78"/>
      <c r="H34" s="162"/>
    </row>
    <row r="35" spans="1:11" s="141" customFormat="1" x14ac:dyDescent="0.25">
      <c r="A35" s="259" t="s">
        <v>158</v>
      </c>
      <c r="B35" s="260"/>
      <c r="C35" s="260"/>
      <c r="D35" s="261"/>
      <c r="E35" s="146">
        <f>E34+E21+E18+E9+E6</f>
        <v>161000</v>
      </c>
      <c r="F35" s="93"/>
      <c r="G35" s="156"/>
      <c r="H35" s="167"/>
    </row>
    <row r="37" spans="1:11" x14ac:dyDescent="0.25">
      <c r="A37" s="246" t="s">
        <v>116</v>
      </c>
      <c r="B37" s="246"/>
      <c r="C37" s="246"/>
      <c r="D37" s="246"/>
      <c r="E37" s="246"/>
      <c r="F37" s="246"/>
      <c r="K37" s="127"/>
    </row>
    <row r="38" spans="1:11" x14ac:dyDescent="0.25">
      <c r="C38" s="2"/>
      <c r="D38" s="2"/>
    </row>
  </sheetData>
  <mergeCells count="8">
    <mergeCell ref="A37:F37"/>
    <mergeCell ref="A7:A9"/>
    <mergeCell ref="A35:D35"/>
    <mergeCell ref="A1:F2"/>
    <mergeCell ref="A4:A6"/>
    <mergeCell ref="A22:A34"/>
    <mergeCell ref="A19:A21"/>
    <mergeCell ref="A14:A18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4"/>
  <sheetViews>
    <sheetView tabSelected="1" zoomScaleNormal="100" workbookViewId="0">
      <pane xSplit="6" ySplit="1" topLeftCell="G5" activePane="bottomRight" state="frozen"/>
      <selection pane="topRight" activeCell="G1" sqref="G1"/>
      <selection pane="bottomLeft" activeCell="A2" sqref="A2"/>
      <selection pane="bottomRight" activeCell="H21" sqref="H21"/>
    </sheetView>
  </sheetViews>
  <sheetFormatPr defaultColWidth="9.140625" defaultRowHeight="15.75" x14ac:dyDescent="0.25"/>
  <cols>
    <col min="1" max="1" width="5.7109375" style="183" customWidth="1"/>
    <col min="2" max="2" width="57.7109375" style="179" customWidth="1"/>
    <col min="3" max="3" width="8.7109375" style="180" customWidth="1"/>
    <col min="4" max="4" width="11.85546875" style="181" customWidth="1"/>
    <col min="5" max="5" width="18.5703125" style="181" customWidth="1"/>
    <col min="6" max="6" width="14.5703125" style="23" customWidth="1"/>
    <col min="7" max="7" width="14" style="157" customWidth="1"/>
    <col min="8" max="8" width="10.140625" style="166" customWidth="1"/>
    <col min="9" max="24" width="9.140625" style="79"/>
    <col min="25" max="16384" width="9.140625" style="1"/>
  </cols>
  <sheetData>
    <row r="1" spans="1:254" ht="37.5" customHeight="1" x14ac:dyDescent="0.25">
      <c r="A1" s="272" t="s">
        <v>191</v>
      </c>
      <c r="B1" s="273"/>
      <c r="C1" s="273"/>
      <c r="D1" s="273"/>
      <c r="E1" s="273"/>
      <c r="F1" s="274"/>
      <c r="G1" s="184" t="s">
        <v>139</v>
      </c>
      <c r="H1" s="164" t="s">
        <v>140</v>
      </c>
    </row>
    <row r="2" spans="1:254" s="141" customFormat="1" x14ac:dyDescent="0.25">
      <c r="A2" s="81" t="s">
        <v>141</v>
      </c>
      <c r="B2" s="81" t="s">
        <v>99</v>
      </c>
      <c r="C2" s="170" t="s">
        <v>142</v>
      </c>
      <c r="D2" s="151" t="s">
        <v>143</v>
      </c>
      <c r="E2" s="151" t="s">
        <v>144</v>
      </c>
      <c r="F2" s="150" t="s">
        <v>145</v>
      </c>
      <c r="G2" s="103"/>
      <c r="H2" s="16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</row>
    <row r="3" spans="1:254" x14ac:dyDescent="0.25">
      <c r="A3" s="271">
        <v>214</v>
      </c>
      <c r="B3" s="169" t="s">
        <v>60</v>
      </c>
      <c r="C3" s="173"/>
      <c r="D3" s="174"/>
      <c r="E3" s="174"/>
      <c r="F3" s="175"/>
    </row>
    <row r="4" spans="1:254" ht="14.25" customHeight="1" x14ac:dyDescent="0.25">
      <c r="A4" s="271"/>
      <c r="B4" s="88" t="s">
        <v>160</v>
      </c>
      <c r="C4" s="173">
        <v>2</v>
      </c>
      <c r="D4" s="174">
        <v>25000</v>
      </c>
      <c r="E4" s="174">
        <f>D4*C4</f>
        <v>50000</v>
      </c>
      <c r="F4" s="175" t="s">
        <v>131</v>
      </c>
    </row>
    <row r="5" spans="1:254" s="142" customFormat="1" x14ac:dyDescent="0.25">
      <c r="A5" s="271"/>
      <c r="B5" s="197" t="s">
        <v>103</v>
      </c>
      <c r="C5" s="198"/>
      <c r="D5" s="199"/>
      <c r="E5" s="199">
        <f>E4</f>
        <v>50000</v>
      </c>
      <c r="F5" s="200"/>
      <c r="G5" s="103"/>
      <c r="H5" s="16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254" x14ac:dyDescent="0.25">
      <c r="A6" s="271">
        <v>221</v>
      </c>
      <c r="B6" s="169" t="s">
        <v>0</v>
      </c>
      <c r="C6" s="173"/>
      <c r="D6" s="174"/>
      <c r="E6" s="174"/>
      <c r="F6" s="175"/>
    </row>
    <row r="7" spans="1:254" x14ac:dyDescent="0.25">
      <c r="A7" s="271"/>
      <c r="B7" s="143"/>
      <c r="C7" s="173"/>
      <c r="D7" s="176"/>
      <c r="E7" s="174"/>
      <c r="F7" s="175"/>
    </row>
    <row r="8" spans="1:254" x14ac:dyDescent="0.25">
      <c r="A8" s="271"/>
      <c r="B8" s="143" t="s">
        <v>200</v>
      </c>
      <c r="C8" s="173">
        <v>12</v>
      </c>
      <c r="D8" s="174">
        <v>1833</v>
      </c>
      <c r="E8" s="174">
        <v>21999.96</v>
      </c>
      <c r="F8" s="175"/>
    </row>
    <row r="9" spans="1:254" s="142" customFormat="1" x14ac:dyDescent="0.25">
      <c r="A9" s="271"/>
      <c r="B9" s="197" t="s">
        <v>103</v>
      </c>
      <c r="C9" s="198"/>
      <c r="D9" s="199"/>
      <c r="E9" s="199">
        <f>SUM(E7:E8)</f>
        <v>21999.96</v>
      </c>
      <c r="F9" s="200"/>
      <c r="G9" s="103"/>
      <c r="H9" s="16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54" x14ac:dyDescent="0.25">
      <c r="A10" s="271">
        <v>225</v>
      </c>
      <c r="B10" s="169" t="s">
        <v>163</v>
      </c>
      <c r="C10" s="173"/>
      <c r="D10" s="174"/>
      <c r="E10" s="174"/>
      <c r="F10" s="175"/>
    </row>
    <row r="11" spans="1:254" x14ac:dyDescent="0.25">
      <c r="A11" s="271"/>
      <c r="B11" s="187" t="s">
        <v>164</v>
      </c>
      <c r="C11" s="173">
        <v>2</v>
      </c>
      <c r="D11" s="174">
        <v>2600</v>
      </c>
      <c r="E11" s="174">
        <f>D11*C11</f>
        <v>5200</v>
      </c>
      <c r="F11" s="175"/>
    </row>
    <row r="12" spans="1:254" ht="31.5" x14ac:dyDescent="0.25">
      <c r="A12" s="271"/>
      <c r="B12" s="187" t="s">
        <v>165</v>
      </c>
      <c r="C12" s="173">
        <v>6</v>
      </c>
      <c r="D12" s="174">
        <v>800</v>
      </c>
      <c r="E12" s="174">
        <f>D12*C12</f>
        <v>4800</v>
      </c>
      <c r="F12" s="175"/>
    </row>
    <row r="13" spans="1:254" s="142" customFormat="1" x14ac:dyDescent="0.25">
      <c r="A13" s="271"/>
      <c r="B13" s="197" t="s">
        <v>103</v>
      </c>
      <c r="C13" s="198"/>
      <c r="D13" s="199"/>
      <c r="E13" s="199">
        <f>SUM(E11:E12)</f>
        <v>10000</v>
      </c>
      <c r="F13" s="200"/>
      <c r="G13" s="103"/>
      <c r="H13" s="16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IT13" s="142">
        <f>SUM(A13:IS13)</f>
        <v>10000</v>
      </c>
    </row>
    <row r="14" spans="1:254" x14ac:dyDescent="0.25">
      <c r="A14" s="271">
        <v>226</v>
      </c>
      <c r="B14" s="169" t="s">
        <v>101</v>
      </c>
      <c r="C14" s="173"/>
      <c r="D14" s="174"/>
      <c r="E14" s="174"/>
      <c r="F14" s="175"/>
    </row>
    <row r="15" spans="1:254" x14ac:dyDescent="0.25">
      <c r="A15" s="271"/>
      <c r="B15" s="169" t="s">
        <v>203</v>
      </c>
      <c r="C15" s="173">
        <v>12</v>
      </c>
      <c r="D15" s="174">
        <v>700</v>
      </c>
      <c r="E15" s="174">
        <v>8400</v>
      </c>
      <c r="F15" s="175"/>
    </row>
    <row r="16" spans="1:254" x14ac:dyDescent="0.25">
      <c r="A16" s="271"/>
      <c r="B16" s="143" t="s">
        <v>161</v>
      </c>
      <c r="C16" s="173">
        <v>2</v>
      </c>
      <c r="D16" s="174">
        <v>2100</v>
      </c>
      <c r="E16" s="174">
        <v>4200</v>
      </c>
      <c r="F16" s="175"/>
    </row>
    <row r="17" spans="1:24" x14ac:dyDescent="0.25">
      <c r="A17" s="271"/>
      <c r="B17" s="143" t="s">
        <v>102</v>
      </c>
      <c r="C17" s="173">
        <v>15</v>
      </c>
      <c r="D17" s="174">
        <v>2360</v>
      </c>
      <c r="E17" s="174">
        <f t="shared" ref="E17:E18" si="0">D17*C17</f>
        <v>35400</v>
      </c>
      <c r="F17" s="175"/>
    </row>
    <row r="18" spans="1:24" x14ac:dyDescent="0.25">
      <c r="A18" s="271"/>
      <c r="B18" s="143" t="s">
        <v>126</v>
      </c>
      <c r="C18" s="173">
        <v>13</v>
      </c>
      <c r="D18" s="174">
        <v>800</v>
      </c>
      <c r="E18" s="174">
        <f t="shared" si="0"/>
        <v>10400</v>
      </c>
      <c r="F18" s="175"/>
    </row>
    <row r="19" spans="1:24" x14ac:dyDescent="0.25">
      <c r="A19" s="271"/>
      <c r="B19" s="143" t="s">
        <v>204</v>
      </c>
      <c r="C19" s="173"/>
      <c r="D19" s="174"/>
      <c r="E19" s="174">
        <v>21600</v>
      </c>
      <c r="F19" s="175"/>
    </row>
    <row r="20" spans="1:24" s="142" customFormat="1" x14ac:dyDescent="0.25">
      <c r="A20" s="271"/>
      <c r="B20" s="197" t="s">
        <v>103</v>
      </c>
      <c r="C20" s="198"/>
      <c r="D20" s="199"/>
      <c r="E20" s="199">
        <v>80000</v>
      </c>
      <c r="F20" s="200"/>
      <c r="G20" s="103"/>
      <c r="H20" s="16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x14ac:dyDescent="0.25">
      <c r="A21" s="271">
        <v>310</v>
      </c>
      <c r="B21" s="169" t="s">
        <v>71</v>
      </c>
      <c r="C21" s="173"/>
      <c r="D21" s="174"/>
      <c r="E21" s="174"/>
      <c r="F21" s="175"/>
    </row>
    <row r="22" spans="1:24" x14ac:dyDescent="0.25">
      <c r="A22" s="271"/>
      <c r="B22" s="169" t="s">
        <v>205</v>
      </c>
      <c r="C22" s="173">
        <v>1</v>
      </c>
      <c r="D22" s="174">
        <v>30000</v>
      </c>
      <c r="E22" s="174">
        <v>30000</v>
      </c>
      <c r="F22" s="175"/>
    </row>
    <row r="23" spans="1:24" x14ac:dyDescent="0.25">
      <c r="A23" s="271"/>
      <c r="B23" s="169"/>
      <c r="C23" s="173"/>
      <c r="D23" s="174"/>
      <c r="E23" s="174"/>
      <c r="F23" s="175"/>
    </row>
    <row r="24" spans="1:24" x14ac:dyDescent="0.25">
      <c r="A24" s="271"/>
      <c r="B24" s="143"/>
      <c r="C24" s="173"/>
      <c r="D24" s="174"/>
      <c r="E24" s="174"/>
      <c r="F24" s="175"/>
    </row>
    <row r="25" spans="1:24" s="142" customFormat="1" x14ac:dyDescent="0.25">
      <c r="A25" s="271"/>
      <c r="B25" s="197" t="s">
        <v>103</v>
      </c>
      <c r="C25" s="198"/>
      <c r="D25" s="199"/>
      <c r="E25" s="199">
        <f>SUM(E22:E24)</f>
        <v>30000</v>
      </c>
      <c r="F25" s="200"/>
      <c r="G25" s="103"/>
      <c r="H25" s="16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x14ac:dyDescent="0.25">
      <c r="A26" s="271">
        <v>346</v>
      </c>
      <c r="B26" s="169" t="s">
        <v>104</v>
      </c>
      <c r="C26" s="173"/>
      <c r="D26" s="174"/>
      <c r="E26" s="174"/>
      <c r="F26" s="175"/>
    </row>
    <row r="27" spans="1:24" s="79" customFormat="1" x14ac:dyDescent="0.25">
      <c r="A27" s="271"/>
      <c r="B27" s="144"/>
      <c r="C27" s="178"/>
      <c r="D27" s="148"/>
      <c r="E27" s="174"/>
      <c r="F27" s="175"/>
      <c r="G27" s="157"/>
      <c r="H27" s="166"/>
    </row>
    <row r="28" spans="1:24" s="79" customFormat="1" x14ac:dyDescent="0.25">
      <c r="A28" s="271"/>
      <c r="B28" s="144" t="s">
        <v>138</v>
      </c>
      <c r="C28" s="178">
        <v>4</v>
      </c>
      <c r="D28" s="176">
        <v>5000</v>
      </c>
      <c r="E28" s="174">
        <v>20000</v>
      </c>
      <c r="F28" s="175"/>
      <c r="G28" s="157"/>
      <c r="H28" s="166"/>
    </row>
    <row r="29" spans="1:24" s="79" customFormat="1" x14ac:dyDescent="0.25">
      <c r="A29" s="271"/>
      <c r="B29" s="144"/>
      <c r="C29" s="178"/>
      <c r="D29" s="148"/>
      <c r="E29" s="174"/>
      <c r="F29" s="175"/>
      <c r="G29" s="157"/>
      <c r="H29" s="166"/>
    </row>
    <row r="30" spans="1:24" x14ac:dyDescent="0.25">
      <c r="A30" s="271"/>
      <c r="B30" s="177"/>
      <c r="C30" s="178"/>
      <c r="D30" s="176"/>
      <c r="E30" s="174"/>
      <c r="F30" s="172"/>
    </row>
    <row r="31" spans="1:24" x14ac:dyDescent="0.25">
      <c r="A31" s="271"/>
      <c r="B31" s="177"/>
      <c r="C31" s="178"/>
      <c r="D31" s="176"/>
      <c r="E31" s="174"/>
      <c r="F31" s="175"/>
    </row>
    <row r="32" spans="1:24" x14ac:dyDescent="0.25">
      <c r="A32" s="271"/>
      <c r="B32" s="177"/>
      <c r="C32" s="178"/>
      <c r="D32" s="176"/>
      <c r="E32" s="174"/>
      <c r="F32" s="175"/>
    </row>
    <row r="33" spans="1:8" x14ac:dyDescent="0.25">
      <c r="A33" s="271"/>
      <c r="B33" s="197" t="s">
        <v>103</v>
      </c>
      <c r="C33" s="198"/>
      <c r="D33" s="199"/>
      <c r="E33" s="199">
        <f>SUM(E27:E32)</f>
        <v>20000</v>
      </c>
      <c r="F33" s="200"/>
    </row>
    <row r="34" spans="1:8" x14ac:dyDescent="0.25">
      <c r="A34" s="271" t="s">
        <v>162</v>
      </c>
      <c r="B34" s="271"/>
      <c r="C34" s="271"/>
      <c r="D34" s="271"/>
      <c r="E34" s="171">
        <f>E33+E25+E20+E13+E9+E5</f>
        <v>211999.96</v>
      </c>
      <c r="F34" s="175"/>
      <c r="G34" s="186"/>
      <c r="H34" s="186">
        <f>H33+H25+H20+H13+H9+H5</f>
        <v>0</v>
      </c>
    </row>
  </sheetData>
  <mergeCells count="8">
    <mergeCell ref="A26:A33"/>
    <mergeCell ref="A34:D34"/>
    <mergeCell ref="A21:A25"/>
    <mergeCell ref="A1:F1"/>
    <mergeCell ref="A3:A5"/>
    <mergeCell ref="A6:A9"/>
    <mergeCell ref="A10:A13"/>
    <mergeCell ref="A14:A20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титул</vt:lpstr>
      <vt:lpstr>роспись</vt:lpstr>
      <vt:lpstr>м.б.</vt:lpstr>
      <vt:lpstr>к.б. УВ</vt:lpstr>
      <vt:lpstr>к.б.</vt:lpstr>
      <vt:lpstr>роспись!Заголовки_для_печати</vt:lpstr>
      <vt:lpstr>к.б.!Область_печати</vt:lpstr>
      <vt:lpstr>'к.б. УВ'!Область_печати</vt:lpstr>
      <vt:lpstr>м.б.!Область_печати</vt:lpstr>
      <vt:lpstr>роспись!Область_печати</vt:lpstr>
      <vt:lpstr>титул!Область_печати</vt:lpstr>
    </vt:vector>
  </TitlesOfParts>
  <Company>РУО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 Ю.С.</dc:creator>
  <cp:lastModifiedBy>Мой</cp:lastModifiedBy>
  <cp:lastPrinted>2022-01-11T05:15:44Z</cp:lastPrinted>
  <dcterms:created xsi:type="dcterms:W3CDTF">2006-06-20T05:00:27Z</dcterms:created>
  <dcterms:modified xsi:type="dcterms:W3CDTF">2022-01-25T02:04:46Z</dcterms:modified>
</cp:coreProperties>
</file>